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FDB7C558-1EFB-49B5-B9EF-69F3E7FFB3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 Račun prihoda i rashoda" sheetId="3" r:id="rId2"/>
    <sheet name="Prihodi i rashodi po izvorima" sheetId="9" r:id="rId3"/>
    <sheet name="Rashodi prema funkcijskoj kl" sheetId="5" r:id="rId4"/>
    <sheet name="Račun financiranja" sheetId="6" r:id="rId5"/>
    <sheet name="POSEBNI DIO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3" l="1"/>
  <c r="H22" i="3"/>
  <c r="G22" i="3"/>
  <c r="B10" i="9"/>
  <c r="C10" i="9"/>
  <c r="F30" i="9"/>
  <c r="E30" i="9"/>
  <c r="D30" i="9"/>
  <c r="C30" i="9"/>
  <c r="B30" i="9"/>
  <c r="F10" i="9"/>
  <c r="E10" i="9"/>
  <c r="D10" i="9"/>
  <c r="E40" i="7"/>
  <c r="E47" i="7"/>
  <c r="E26" i="7"/>
  <c r="E7" i="7"/>
  <c r="F60" i="7"/>
  <c r="E60" i="7"/>
  <c r="E59" i="7"/>
  <c r="F9" i="7"/>
  <c r="F8" i="7" s="1"/>
  <c r="E9" i="7"/>
  <c r="E8" i="7"/>
  <c r="H7" i="7"/>
  <c r="G7" i="7"/>
  <c r="I40" i="7"/>
  <c r="H40" i="7"/>
  <c r="I60" i="7"/>
  <c r="H60" i="7"/>
  <c r="H59" i="7" s="1"/>
  <c r="G30" i="7"/>
  <c r="G50" i="7"/>
  <c r="G40" i="7"/>
  <c r="I22" i="3" l="1"/>
  <c r="F22" i="3"/>
  <c r="E22" i="3"/>
  <c r="G29" i="3"/>
  <c r="F37" i="1"/>
  <c r="G34" i="1" s="1"/>
  <c r="G37" i="1" s="1"/>
  <c r="H34" i="1" s="1"/>
  <c r="H37" i="1" s="1"/>
  <c r="I34" i="1" s="1"/>
  <c r="I37" i="1" s="1"/>
  <c r="J34" i="1" s="1"/>
  <c r="J37" i="1" s="1"/>
  <c r="J21" i="1"/>
  <c r="I21" i="1"/>
  <c r="H21" i="1"/>
  <c r="G21" i="1"/>
  <c r="F21" i="1"/>
  <c r="J11" i="1"/>
  <c r="I11" i="1"/>
  <c r="H11" i="1"/>
  <c r="G11" i="1"/>
  <c r="F11" i="1"/>
  <c r="J8" i="1"/>
  <c r="I8" i="1"/>
  <c r="I14" i="1" s="1"/>
  <c r="H8" i="1"/>
  <c r="G8" i="1"/>
  <c r="F8" i="1"/>
  <c r="F14" i="1" l="1"/>
  <c r="F22" i="1" s="1"/>
  <c r="F28" i="1" s="1"/>
  <c r="F29" i="1" s="1"/>
  <c r="G14" i="1"/>
  <c r="G22" i="1" s="1"/>
  <c r="G28" i="1" s="1"/>
  <c r="G29" i="1" s="1"/>
  <c r="J14" i="1"/>
  <c r="H14" i="1"/>
  <c r="H22" i="1"/>
  <c r="H28" i="1" s="1"/>
  <c r="I22" i="1"/>
  <c r="I28" i="1" s="1"/>
  <c r="I29" i="1" s="1"/>
  <c r="J22" i="1"/>
  <c r="J28" i="1" s="1"/>
  <c r="J29" i="1" s="1"/>
  <c r="H29" i="1"/>
  <c r="I59" i="7"/>
  <c r="G60" i="7"/>
  <c r="G59" i="7" s="1"/>
  <c r="F59" i="7"/>
  <c r="I57" i="7"/>
  <c r="H57" i="7"/>
  <c r="G57" i="7"/>
  <c r="F57" i="7"/>
  <c r="E57" i="7"/>
  <c r="I50" i="7"/>
  <c r="H50" i="7"/>
  <c r="G49" i="7"/>
  <c r="F50" i="7"/>
  <c r="E50" i="7"/>
  <c r="E49" i="7" s="1"/>
  <c r="I47" i="7"/>
  <c r="H47" i="7"/>
  <c r="G47" i="7"/>
  <c r="F47" i="7"/>
  <c r="I29" i="3"/>
  <c r="H37" i="7"/>
  <c r="I27" i="7"/>
  <c r="I26" i="7" s="1"/>
  <c r="H27" i="7"/>
  <c r="H26" i="7" s="1"/>
  <c r="I74" i="7"/>
  <c r="H74" i="7"/>
  <c r="G74" i="7"/>
  <c r="G27" i="7"/>
  <c r="G26" i="7" s="1"/>
  <c r="F15" i="7"/>
  <c r="F27" i="7"/>
  <c r="F26" i="7" s="1"/>
  <c r="F74" i="7"/>
  <c r="E74" i="7"/>
  <c r="E27" i="7"/>
  <c r="E15" i="7"/>
  <c r="E24" i="7"/>
  <c r="E37" i="7"/>
  <c r="E72" i="7"/>
  <c r="E77" i="7"/>
  <c r="F49" i="7" l="1"/>
  <c r="I49" i="7"/>
  <c r="H49" i="7"/>
  <c r="G39" i="7"/>
  <c r="F39" i="7"/>
  <c r="E39" i="7"/>
  <c r="I39" i="7"/>
  <c r="H39" i="7"/>
  <c r="E19" i="7"/>
  <c r="E30" i="7"/>
  <c r="E70" i="7"/>
  <c r="G10" i="3"/>
  <c r="E29" i="3" l="1"/>
  <c r="F29" i="3"/>
  <c r="I10" i="3" l="1"/>
  <c r="G9" i="7"/>
  <c r="H9" i="7"/>
  <c r="I9" i="7"/>
  <c r="G15" i="7"/>
  <c r="H15" i="7"/>
  <c r="I15" i="7"/>
  <c r="I8" i="7" s="1"/>
  <c r="F19" i="7"/>
  <c r="G19" i="7"/>
  <c r="H19" i="7"/>
  <c r="I19" i="7"/>
  <c r="F77" i="7"/>
  <c r="G77" i="7"/>
  <c r="H77" i="7"/>
  <c r="I77" i="7"/>
  <c r="F72" i="7"/>
  <c r="G72" i="7"/>
  <c r="H72" i="7"/>
  <c r="I72" i="7"/>
  <c r="F70" i="7"/>
  <c r="G70" i="7"/>
  <c r="H70" i="7"/>
  <c r="I70" i="7"/>
  <c r="F37" i="7"/>
  <c r="G37" i="7"/>
  <c r="I37" i="7"/>
  <c r="F30" i="7"/>
  <c r="H24" i="7"/>
  <c r="I24" i="7"/>
  <c r="H29" i="3"/>
  <c r="F16" i="3"/>
  <c r="G16" i="3"/>
  <c r="H16" i="3"/>
  <c r="I16" i="3"/>
  <c r="F10" i="3"/>
  <c r="E10" i="3"/>
  <c r="E16" i="3"/>
  <c r="H8" i="7" l="1"/>
  <c r="E18" i="7"/>
  <c r="F18" i="7"/>
  <c r="E69" i="7"/>
  <c r="F29" i="7"/>
  <c r="F69" i="7"/>
  <c r="E29" i="7"/>
  <c r="I69" i="7"/>
  <c r="H69" i="7"/>
  <c r="G69" i="7"/>
  <c r="I18" i="7"/>
  <c r="H18" i="7"/>
  <c r="I29" i="7"/>
  <c r="I7" i="7" s="1"/>
  <c r="G18" i="7"/>
  <c r="G29" i="7"/>
  <c r="G8" i="7"/>
  <c r="F7" i="7" l="1"/>
  <c r="H29" i="7"/>
</calcChain>
</file>

<file path=xl/sharedStrings.xml><?xml version="1.0" encoding="utf-8"?>
<sst xmlns="http://schemas.openxmlformats.org/spreadsheetml/2006/main" count="266" uniqueCount="123">
  <si>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</si>
  <si>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</si>
  <si>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</si>
  <si>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</si>
  <si>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</si>
  <si>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</si>
  <si>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</si>
  <si>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</si>
  <si>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</si>
  <si>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</si>
  <si>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</si>
  <si>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</si>
  <si>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</si>
  <si>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</si>
  <si>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</si>
  <si>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</si>
  <si>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</si>
  <si>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</si>
  <si>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</si>
  <si>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</si>
  <si>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</si>
  <si>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</si>
  <si>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</si>
  <si>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</si>
  <si>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</si>
  <si>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</si>
  <si>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</si>
  <si>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</si>
  <si>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</si>
  <si>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</si>
  <si>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</si>
  <si>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</si>
  <si>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</si>
  <si>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</si>
  <si>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</si>
  <si>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</si>
  <si>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</si>
  <si>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</si>
  <si>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</si>
  <si>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</si>
  <si>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</si>
  <si>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</si>
  <si>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</si>
  <si>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</si>
  <si>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</si>
  <si>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</si>
  <si>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Prihodi od imovine</t>
  </si>
  <si>
    <t>Prihodi od prodaje proizvoda i robe te pruženih usluga, prihodi od donacija te povrati po protestiranim jamstvima</t>
  </si>
  <si>
    <t>Financijski rashodi</t>
  </si>
  <si>
    <t>Naknade građanima i kućanstvima na temelju osiguranja i druge naknade</t>
  </si>
  <si>
    <t>Rashodi za dodatna ulaganja na nefinancijskoj imovini</t>
  </si>
  <si>
    <t>OPĆI PRIHODI I PRIMICI</t>
  </si>
  <si>
    <t>VLASTITI PRIHODI</t>
  </si>
  <si>
    <t xml:space="preserve">PRIHODI OD NEFINANCIJSKE IMOVINE </t>
  </si>
  <si>
    <t>09 OBRAZOVANJE</t>
  </si>
  <si>
    <t>REDOVNI PROGRAM OBRAZOVANJA</t>
  </si>
  <si>
    <t>Prihodi od upravnih i administrativnih pristojbi, pristojbi po posebnim propisima in aknada</t>
  </si>
  <si>
    <t>Pomoći dane u inozemstvo i unutar općeg proračuna</t>
  </si>
  <si>
    <t>DONACIJE</t>
  </si>
  <si>
    <t>091 Predškolsko i osnovno obrazovanje</t>
  </si>
  <si>
    <t xml:space="preserve">                                                                                                        </t>
  </si>
  <si>
    <t xml:space="preserve">                                                                                                                              PREDSJEDNICA ŠKOLSKOG ODBORA                                  RAVNATELJ ŠKOLE:</t>
  </si>
  <si>
    <t xml:space="preserve">                                                                                                                                   Sanja Lovrić, uč.RN,savjetnik                                         Krunoslav Šarić, prof.</t>
  </si>
  <si>
    <t xml:space="preserve">                                                                                                              ______________________________________                      ______________________________</t>
  </si>
  <si>
    <t>FINANCIJSKI PLAN OSNOVNE ŠKOLE ZRINSKIH NUŠTAR  
ZA 2024. I PROJEKCIJA ZA 2025. I 2026. GODINU</t>
  </si>
  <si>
    <t>Izvršenje 2022.</t>
  </si>
  <si>
    <t>Plan 2023.</t>
  </si>
  <si>
    <t>Plan za 2024.</t>
  </si>
  <si>
    <t>Projekcija 
za 2026.</t>
  </si>
  <si>
    <t>PRIHODI POSLOVANJA PREMA IZVORIMA FINANCIRANJA</t>
  </si>
  <si>
    <t>Brojčana oznaka i naziv</t>
  </si>
  <si>
    <t>1 Opći prihodi i primici</t>
  </si>
  <si>
    <t xml:space="preserve">  11 Opći prihodi i primici</t>
  </si>
  <si>
    <t>4 Prihodi za posebne namjene</t>
  </si>
  <si>
    <t>5 Pomoći</t>
  </si>
  <si>
    <t xml:space="preserve">  52 Ostale pomoći</t>
  </si>
  <si>
    <t>RASHODI POSLOVANJA PREMA IZVORIMA FINANCIRANJA</t>
  </si>
  <si>
    <t>3 Vlastiti prihodi</t>
  </si>
  <si>
    <t xml:space="preserve">  31 Vlastiti prihodi</t>
  </si>
  <si>
    <t>Ostali rashodi</t>
  </si>
  <si>
    <t>Izvor financiranja -52</t>
  </si>
  <si>
    <t>Izvor financiranja -  43</t>
  </si>
  <si>
    <t>Izvor financiranja -31</t>
  </si>
  <si>
    <r>
      <t>Izvor financiranja</t>
    </r>
    <r>
      <rPr>
        <b/>
        <i/>
        <sz val="10"/>
        <color rgb="FF000000"/>
        <rFont val="Arial"/>
        <family val="2"/>
        <charset val="238"/>
      </rPr>
      <t xml:space="preserve"> </t>
    </r>
    <r>
      <rPr>
        <i/>
        <sz val="10"/>
        <color indexed="8"/>
        <rFont val="Arial"/>
        <family val="2"/>
        <charset val="238"/>
      </rPr>
      <t>-61</t>
    </r>
  </si>
  <si>
    <t>Izvor financiranja -71</t>
  </si>
  <si>
    <t>Izvor financiranja -11</t>
  </si>
  <si>
    <t>Izvor financiranja -57</t>
  </si>
  <si>
    <t>Izvor financiranja -56</t>
  </si>
  <si>
    <t>POMOĆI -OPĆINA NUŠTAR</t>
  </si>
  <si>
    <t>POMOĆI -MZO</t>
  </si>
  <si>
    <t>POMOĆI EU PROJEKT EKO RURAL4STEM</t>
  </si>
  <si>
    <t>POMOĆI - ERASMUS+</t>
  </si>
  <si>
    <t>EUR</t>
  </si>
  <si>
    <t>Izvršenje 2022.*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</si>
  <si>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</si>
  <si>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</si>
  <si>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</si>
  <si>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</si>
  <si>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</si>
  <si>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</si>
  <si>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</si>
  <si>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</si>
  <si>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</si>
  <si>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</si>
  <si>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</si>
  <si>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</si>
  <si>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</si>
  <si>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Projekcija plana
za 2025.</t>
  </si>
  <si>
    <t>Projekcija plana
za 2026.</t>
  </si>
  <si>
    <t>FINANCIJSKI PLAN OSNOVNA ŠKOLA ZRINSKIH NUŠTAR 
ZA 2024. I PROJEKCIJA ZA 2025. I 2026. GODINU</t>
  </si>
  <si>
    <t>FINANCIJSKI PLAN OSNOVNA ŠKOLA ZRINSKIH NUŠTAR
ZA 2024. I PROJEKCIJA ZA 2025. I 2026. GODINU</t>
  </si>
  <si>
    <t>FINANCIJSKI PLAN OSNOVNE ŠKOLE ZRINSKIH NUŠTAR 
ZA 2024. I PROJEKCIJA ZA 2025. I 2026. GODINU</t>
  </si>
  <si>
    <t>PRIHODI ZA POSEBNE NAMJENE -Školska zadruga</t>
  </si>
  <si>
    <t xml:space="preserve">  43 Ostali prihodi za posebne    namjene</t>
  </si>
  <si>
    <t xml:space="preserve">  56 Fondovi EU</t>
  </si>
  <si>
    <t xml:space="preserve">  57 Ostali programi EU</t>
  </si>
  <si>
    <t xml:space="preserve">  61 Doancije</t>
  </si>
  <si>
    <t>6 Donacije</t>
  </si>
  <si>
    <t>7 Prihod od prodaje ili zamjene imovine i naknade  s naslova osiguranja</t>
  </si>
  <si>
    <t xml:space="preserve">  71  Prihod od prodaje ili zamjene imovine i naknade  s naslova osiguranja</t>
  </si>
  <si>
    <t>U  Nuštru, 20. prosinca 2023. godine</t>
  </si>
  <si>
    <t>KLASA:400-03/23-01/04</t>
  </si>
  <si>
    <t>URBROJ:2196-51-01-23-01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</si>
</sst>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3" fillId="0" borderId="3" xfId="3" applyBorder="1" applyAlignment="1">
      <alignment horizontal="left" wrapText="1"/>
    </xf>
    <xf numFmtId="0" fontId="19" fillId="2" borderId="4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3" fillId="2" borderId="4" xfId="0" quotePrefix="1" applyFont="1" applyFill="1" applyBorder="1" applyAlignment="1">
      <alignment horizontal="left" vertical="center" wrapText="1"/>
    </xf>
    <xf numFmtId="0" fontId="1" fillId="0" borderId="0" xfId="0" applyFont="1"/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4" xfId="2" applyFont="1" applyBorder="1" applyAlignment="1">
      <alignment horizontal="left" vertical="center" wrapText="1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quotePrefix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 wrapText="1"/>
    </xf>
    <xf numFmtId="0" fontId="20" fillId="0" borderId="3" xfId="0" applyFont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/>
    </xf>
    <xf numFmtId="4" fontId="6" fillId="0" borderId="3" xfId="0" applyNumberFormat="1" applyFont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10" fillId="3" borderId="1" xfId="0" quotePrefix="1" applyNumberFormat="1" applyFont="1" applyFill="1" applyBorder="1" applyAlignment="1">
      <alignment horizontal="right"/>
    </xf>
    <xf numFmtId="4" fontId="10" fillId="3" borderId="3" xfId="0" quotePrefix="1" applyNumberFormat="1" applyFont="1" applyFill="1" applyBorder="1" applyAlignment="1">
      <alignment horizontal="right"/>
    </xf>
    <xf numFmtId="0" fontId="10" fillId="3" borderId="1" xfId="0" quotePrefix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Obično_List4" xfId="2" xr:uid="{5B1C3D0A-98E4-4AA5-972A-6712F712EDF6}"/>
    <cellStyle name="Obično_List5" xfId="3" xr:uid="{4A3A8E1F-FC4E-4F62-9859-B862A5AF2773}"/>
    <cellStyle name="Obično_List7" xfId="1" xr:uid="{3BB73E11-4271-4C9A-B147-8EA881598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topLeftCell="A16" zoomScale="85" zoomScaleNormal="85" workbookViewId="0">
      <selection activeCell="D47" sqref="D47"/>
    </sheetView>
  </sheetViews>
  <sheetFormatPr defaultRowHeight="15" x14ac:dyDescent="0.25"/>
  <cols>
    <col min="1" max="1" width="25.7109375" customWidth="1"/>
    <col min="2" max="2" width="20.28515625" customWidth="1"/>
    <col min="3" max="3" width="18" customWidth="1"/>
    <col min="4" max="4" width="19.7109375" customWidth="1"/>
    <col min="5" max="5" width="19.42578125" customWidth="1"/>
    <col min="6" max="6" width="19.7109375" customWidth="1"/>
    <col min="7" max="7" width="22.28515625" customWidth="1"/>
    <col min="8" max="8" width="19.7109375" customWidth="1"/>
    <col min="9" max="9" width="21" customWidth="1"/>
    <col min="10" max="10" width="23" customWidth="1"/>
  </cols>
  <sheetData>
    <row r="1" spans="1:10" ht="42" customHeight="1" x14ac:dyDescent="0.25">
      <c r="A1" s="86" t="s">
        <v>109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3.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6" customHeight="1" x14ac:dyDescent="0.25">
      <c r="A3" s="86" t="s">
        <v>27</v>
      </c>
      <c r="B3" s="86"/>
      <c r="C3" s="86"/>
      <c r="D3" s="86"/>
      <c r="E3" s="86"/>
      <c r="F3" s="86"/>
      <c r="G3" s="86"/>
      <c r="H3" s="86"/>
      <c r="I3" s="101"/>
      <c r="J3" s="101"/>
    </row>
    <row r="4" spans="1:10" ht="15.6" customHeight="1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3.15" customHeight="1" x14ac:dyDescent="0.25">
      <c r="A5" s="86" t="s">
        <v>38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1.45" customHeight="1" x14ac:dyDescent="0.25">
      <c r="A6" s="1"/>
      <c r="B6" s="2"/>
      <c r="C6" s="2"/>
      <c r="D6" s="2"/>
      <c r="E6" s="7"/>
      <c r="F6" s="8"/>
      <c r="G6" s="8"/>
      <c r="H6" s="8"/>
      <c r="I6" s="8"/>
      <c r="J6" s="31" t="s">
        <v>92</v>
      </c>
    </row>
    <row r="7" spans="1:10" ht="25.5" x14ac:dyDescent="0.25">
      <c r="A7" s="26"/>
      <c r="B7" s="27"/>
      <c r="C7" s="27"/>
      <c r="D7" s="28"/>
      <c r="E7" s="29"/>
      <c r="F7" s="4" t="s">
        <v>93</v>
      </c>
      <c r="G7" s="4" t="s">
        <v>66</v>
      </c>
      <c r="H7" s="4" t="s">
        <v>67</v>
      </c>
      <c r="I7" s="4" t="s">
        <v>107</v>
      </c>
      <c r="J7" s="4" t="s">
        <v>108</v>
      </c>
    </row>
    <row r="8" spans="1:10" ht="14.45" customHeight="1" x14ac:dyDescent="0.25">
      <c r="A8" s="88" t="s">
        <v>0</v>
      </c>
      <c r="B8" s="83"/>
      <c r="C8" s="83"/>
      <c r="D8" s="83"/>
      <c r="E8" s="102"/>
      <c r="F8" s="77">
        <f>F9+F10</f>
        <v>1731144.84</v>
      </c>
      <c r="G8" s="77">
        <f t="shared" ref="G8:J8" si="0">G9+G10</f>
        <v>2211844</v>
      </c>
      <c r="H8" s="77">
        <f t="shared" si="0"/>
        <v>2222804</v>
      </c>
      <c r="I8" s="77">
        <f t="shared" si="0"/>
        <v>2094804</v>
      </c>
      <c r="J8" s="77">
        <f t="shared" si="0"/>
        <v>2094804</v>
      </c>
    </row>
    <row r="9" spans="1:10" ht="14.45" customHeight="1" x14ac:dyDescent="0.25">
      <c r="A9" s="103" t="s">
        <v>94</v>
      </c>
      <c r="B9" s="100"/>
      <c r="C9" s="100"/>
      <c r="D9" s="100"/>
      <c r="E9" s="98"/>
      <c r="F9" s="78">
        <v>1731144.84</v>
      </c>
      <c r="G9" s="78">
        <v>2211844</v>
      </c>
      <c r="H9" s="78">
        <v>2222804</v>
      </c>
      <c r="I9" s="78">
        <v>2094804</v>
      </c>
      <c r="J9" s="78">
        <v>2094804</v>
      </c>
    </row>
    <row r="10" spans="1:10" x14ac:dyDescent="0.25">
      <c r="A10" s="97" t="s">
        <v>95</v>
      </c>
      <c r="B10" s="98"/>
      <c r="C10" s="98"/>
      <c r="D10" s="98"/>
      <c r="E10" s="98"/>
      <c r="F10" s="78"/>
      <c r="G10" s="78"/>
      <c r="H10" s="78"/>
      <c r="I10" s="78"/>
      <c r="J10" s="78"/>
    </row>
    <row r="11" spans="1:10" x14ac:dyDescent="0.25">
      <c r="A11" s="32" t="s">
        <v>2</v>
      </c>
      <c r="B11" s="33"/>
      <c r="C11" s="33"/>
      <c r="D11" s="33"/>
      <c r="E11" s="33"/>
      <c r="F11" s="77">
        <f>F12+F13</f>
        <v>1789905.12</v>
      </c>
      <c r="G11" s="77">
        <f t="shared" ref="G11:J11" si="1">G12+G13</f>
        <v>2211645</v>
      </c>
      <c r="H11" s="77">
        <f t="shared" si="1"/>
        <v>2222804</v>
      </c>
      <c r="I11" s="77">
        <f t="shared" si="1"/>
        <v>2094804</v>
      </c>
      <c r="J11" s="77">
        <f t="shared" si="1"/>
        <v>2094804</v>
      </c>
    </row>
    <row r="12" spans="1:10" ht="14.45" customHeight="1" x14ac:dyDescent="0.25">
      <c r="A12" s="99" t="s">
        <v>96</v>
      </c>
      <c r="B12" s="100"/>
      <c r="C12" s="100"/>
      <c r="D12" s="100"/>
      <c r="E12" s="100"/>
      <c r="F12" s="78">
        <v>1708298.82</v>
      </c>
      <c r="G12" s="78">
        <v>1893623</v>
      </c>
      <c r="H12" s="78">
        <v>2178004</v>
      </c>
      <c r="I12" s="78">
        <v>2050004</v>
      </c>
      <c r="J12" s="79">
        <v>2050004</v>
      </c>
    </row>
    <row r="13" spans="1:10" x14ac:dyDescent="0.25">
      <c r="A13" s="97" t="s">
        <v>97</v>
      </c>
      <c r="B13" s="98"/>
      <c r="C13" s="98"/>
      <c r="D13" s="98"/>
      <c r="E13" s="98"/>
      <c r="F13" s="78">
        <v>81606.3</v>
      </c>
      <c r="G13" s="78">
        <v>318022</v>
      </c>
      <c r="H13" s="78">
        <v>44800</v>
      </c>
      <c r="I13" s="78">
        <v>44800</v>
      </c>
      <c r="J13" s="79">
        <v>44800</v>
      </c>
    </row>
    <row r="14" spans="1:10" ht="15.6" customHeight="1" x14ac:dyDescent="0.25">
      <c r="A14" s="82" t="s">
        <v>3</v>
      </c>
      <c r="B14" s="83"/>
      <c r="C14" s="83"/>
      <c r="D14" s="83"/>
      <c r="E14" s="83"/>
      <c r="F14" s="77">
        <f>F8-F11</f>
        <v>-58760.280000000028</v>
      </c>
      <c r="G14" s="77">
        <f t="shared" ref="G14:J14" si="2">G8-G11</f>
        <v>199</v>
      </c>
      <c r="H14" s="77">
        <f t="shared" si="2"/>
        <v>0</v>
      </c>
      <c r="I14" s="77">
        <f t="shared" si="2"/>
        <v>0</v>
      </c>
      <c r="J14" s="77">
        <f t="shared" si="2"/>
        <v>0</v>
      </c>
    </row>
    <row r="15" spans="1:10" ht="14.45" customHeight="1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86" t="s">
        <v>39</v>
      </c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9" customHeight="1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9" customHeight="1" x14ac:dyDescent="0.25">
      <c r="A18" s="26"/>
      <c r="B18" s="27"/>
      <c r="C18" s="27"/>
      <c r="D18" s="28"/>
      <c r="E18" s="29"/>
      <c r="F18" s="4" t="s">
        <v>93</v>
      </c>
      <c r="G18" s="4" t="s">
        <v>66</v>
      </c>
      <c r="H18" s="4" t="s">
        <v>67</v>
      </c>
      <c r="I18" s="4" t="s">
        <v>107</v>
      </c>
      <c r="J18" s="4" t="s">
        <v>108</v>
      </c>
    </row>
    <row r="19" spans="1:10" ht="19.149999999999999" customHeight="1" x14ac:dyDescent="0.25">
      <c r="A19" s="97" t="s">
        <v>98</v>
      </c>
      <c r="B19" s="98"/>
      <c r="C19" s="98"/>
      <c r="D19" s="98"/>
      <c r="E19" s="98"/>
      <c r="F19" s="78"/>
      <c r="G19" s="78"/>
      <c r="H19" s="78">
        <v>0</v>
      </c>
      <c r="I19" s="78"/>
      <c r="J19" s="79"/>
    </row>
    <row r="20" spans="1:10" ht="18" customHeight="1" x14ac:dyDescent="0.25">
      <c r="A20" s="97" t="s">
        <v>99</v>
      </c>
      <c r="B20" s="98"/>
      <c r="C20" s="98"/>
      <c r="D20" s="98"/>
      <c r="E20" s="98"/>
      <c r="F20" s="78"/>
      <c r="G20" s="78"/>
      <c r="H20" s="78">
        <v>100000</v>
      </c>
      <c r="I20" s="78"/>
      <c r="J20" s="79"/>
    </row>
    <row r="21" spans="1:10" ht="19.149999999999999" customHeight="1" x14ac:dyDescent="0.25">
      <c r="A21" s="82" t="s">
        <v>5</v>
      </c>
      <c r="B21" s="83"/>
      <c r="C21" s="83"/>
      <c r="D21" s="83"/>
      <c r="E21" s="83"/>
      <c r="F21" s="77">
        <f>F19-F20</f>
        <v>0</v>
      </c>
      <c r="G21" s="77">
        <f t="shared" ref="G21:J21" si="3">G19-G20</f>
        <v>0</v>
      </c>
      <c r="H21" s="77">
        <f t="shared" si="3"/>
        <v>-100000</v>
      </c>
      <c r="I21" s="77">
        <f t="shared" si="3"/>
        <v>0</v>
      </c>
      <c r="J21" s="77">
        <f t="shared" si="3"/>
        <v>0</v>
      </c>
    </row>
    <row r="22" spans="1:10" ht="16.899999999999999" customHeight="1" x14ac:dyDescent="0.25">
      <c r="A22" s="82" t="s">
        <v>6</v>
      </c>
      <c r="B22" s="83"/>
      <c r="C22" s="83"/>
      <c r="D22" s="83"/>
      <c r="E22" s="83"/>
      <c r="F22" s="77">
        <f>F14+F21</f>
        <v>-58760.280000000028</v>
      </c>
      <c r="G22" s="77">
        <f t="shared" ref="G22:J22" si="4">G14+G21</f>
        <v>199</v>
      </c>
      <c r="H22" s="77">
        <f t="shared" si="4"/>
        <v>-100000</v>
      </c>
      <c r="I22" s="77">
        <f t="shared" si="4"/>
        <v>0</v>
      </c>
      <c r="J22" s="77">
        <f t="shared" si="4"/>
        <v>0</v>
      </c>
    </row>
    <row r="23" spans="1:10" ht="14.45" customHeight="1" x14ac:dyDescent="0.25">
      <c r="A23" s="21"/>
      <c r="B23" s="9"/>
      <c r="C23" s="9"/>
      <c r="D23" s="9"/>
      <c r="E23" s="9"/>
      <c r="F23" s="9"/>
      <c r="G23" s="9"/>
      <c r="H23" s="3"/>
      <c r="I23" s="3"/>
      <c r="J23" s="3"/>
    </row>
    <row r="24" spans="1:10" ht="15.75" x14ac:dyDescent="0.25">
      <c r="A24" s="86" t="s">
        <v>100</v>
      </c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9" customHeight="1" x14ac:dyDescent="0.25">
      <c r="A25" s="50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25.9" customHeight="1" x14ac:dyDescent="0.25">
      <c r="A26" s="26"/>
      <c r="B26" s="27"/>
      <c r="C26" s="27"/>
      <c r="D26" s="28"/>
      <c r="E26" s="29"/>
      <c r="F26" s="4" t="s">
        <v>93</v>
      </c>
      <c r="G26" s="4" t="s">
        <v>66</v>
      </c>
      <c r="H26" s="4" t="s">
        <v>67</v>
      </c>
      <c r="I26" s="4" t="s">
        <v>107</v>
      </c>
      <c r="J26" s="4" t="s">
        <v>108</v>
      </c>
    </row>
    <row r="27" spans="1:10" ht="24.6" customHeight="1" x14ac:dyDescent="0.25">
      <c r="A27" s="92" t="s">
        <v>101</v>
      </c>
      <c r="B27" s="93"/>
      <c r="C27" s="93"/>
      <c r="D27" s="93"/>
      <c r="E27" s="94"/>
      <c r="F27" s="53">
        <v>0</v>
      </c>
      <c r="G27" s="53">
        <v>0</v>
      </c>
      <c r="H27" s="53">
        <v>0</v>
      </c>
      <c r="I27" s="53">
        <v>0</v>
      </c>
      <c r="J27" s="54">
        <v>0</v>
      </c>
    </row>
    <row r="28" spans="1:10" ht="15.6" customHeight="1" x14ac:dyDescent="0.25">
      <c r="A28" s="82" t="s">
        <v>102</v>
      </c>
      <c r="B28" s="83"/>
      <c r="C28" s="83"/>
      <c r="D28" s="83"/>
      <c r="E28" s="83"/>
      <c r="F28" s="80">
        <f>F22+F27</f>
        <v>-58760.280000000028</v>
      </c>
      <c r="G28" s="80">
        <f t="shared" ref="G28:J28" si="5">G22+G27</f>
        <v>199</v>
      </c>
      <c r="H28" s="80">
        <f t="shared" si="5"/>
        <v>-100000</v>
      </c>
      <c r="I28" s="80">
        <f t="shared" si="5"/>
        <v>0</v>
      </c>
      <c r="J28" s="81">
        <f t="shared" si="5"/>
        <v>0</v>
      </c>
    </row>
    <row r="29" spans="1:10" ht="34.9" customHeight="1" x14ac:dyDescent="0.25">
      <c r="A29" s="88" t="s">
        <v>103</v>
      </c>
      <c r="B29" s="89"/>
      <c r="C29" s="89"/>
      <c r="D29" s="89"/>
      <c r="E29" s="90"/>
      <c r="F29" s="80">
        <f>F14+F21+F27-F28</f>
        <v>0</v>
      </c>
      <c r="G29" s="80">
        <f t="shared" ref="G29:J29" si="6">G14+G21+G27-G28</f>
        <v>0</v>
      </c>
      <c r="H29" s="80">
        <f t="shared" si="6"/>
        <v>0</v>
      </c>
      <c r="I29" s="80">
        <f t="shared" si="6"/>
        <v>0</v>
      </c>
      <c r="J29" s="81">
        <f t="shared" si="6"/>
        <v>0</v>
      </c>
    </row>
    <row r="30" spans="1:10" ht="13.15" customHeight="1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.6" customHeight="1" x14ac:dyDescent="0.25">
      <c r="A31" s="91" t="s">
        <v>104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12" customHeight="1" x14ac:dyDescent="0.25">
      <c r="A32" s="57"/>
      <c r="B32" s="58"/>
      <c r="C32" s="58"/>
      <c r="D32" s="58"/>
      <c r="E32" s="58"/>
      <c r="F32" s="58"/>
      <c r="G32" s="58"/>
      <c r="H32" s="59"/>
      <c r="I32" s="59"/>
      <c r="J32" s="59"/>
    </row>
    <row r="33" spans="1:10" ht="23.45" customHeight="1" x14ac:dyDescent="0.25">
      <c r="A33" s="60"/>
      <c r="B33" s="61"/>
      <c r="C33" s="61"/>
      <c r="D33" s="62"/>
      <c r="E33" s="63"/>
      <c r="F33" s="64" t="s">
        <v>93</v>
      </c>
      <c r="G33" s="64" t="s">
        <v>66</v>
      </c>
      <c r="H33" s="64" t="s">
        <v>67</v>
      </c>
      <c r="I33" s="64" t="s">
        <v>107</v>
      </c>
      <c r="J33" s="64" t="s">
        <v>108</v>
      </c>
    </row>
    <row r="34" spans="1:10" ht="18" customHeight="1" x14ac:dyDescent="0.25">
      <c r="A34" s="92" t="s">
        <v>101</v>
      </c>
      <c r="B34" s="93"/>
      <c r="C34" s="93"/>
      <c r="D34" s="93"/>
      <c r="E34" s="94"/>
      <c r="F34" s="53">
        <v>0</v>
      </c>
      <c r="G34" s="53">
        <f>F37</f>
        <v>0</v>
      </c>
      <c r="H34" s="53">
        <f>G37</f>
        <v>0</v>
      </c>
      <c r="I34" s="53">
        <f>H37</f>
        <v>0</v>
      </c>
      <c r="J34" s="54">
        <f>I37</f>
        <v>0</v>
      </c>
    </row>
    <row r="35" spans="1:10" ht="16.899999999999999" customHeight="1" x14ac:dyDescent="0.25">
      <c r="A35" s="92" t="s">
        <v>4</v>
      </c>
      <c r="B35" s="93"/>
      <c r="C35" s="93"/>
      <c r="D35" s="93"/>
      <c r="E35" s="94"/>
      <c r="F35" s="53">
        <v>0</v>
      </c>
      <c r="G35" s="53">
        <v>0</v>
      </c>
      <c r="H35" s="53">
        <v>0</v>
      </c>
      <c r="I35" s="53">
        <v>0</v>
      </c>
      <c r="J35" s="54">
        <v>0</v>
      </c>
    </row>
    <row r="36" spans="1:10" ht="19.149999999999999" customHeight="1" x14ac:dyDescent="0.25">
      <c r="A36" s="92" t="s">
        <v>105</v>
      </c>
      <c r="B36" s="95"/>
      <c r="C36" s="95"/>
      <c r="D36" s="95"/>
      <c r="E36" s="96"/>
      <c r="F36" s="53">
        <v>0</v>
      </c>
      <c r="G36" s="53">
        <v>0</v>
      </c>
      <c r="H36" s="53">
        <v>0</v>
      </c>
      <c r="I36" s="53">
        <v>0</v>
      </c>
      <c r="J36" s="54">
        <v>0</v>
      </c>
    </row>
    <row r="37" spans="1:10" ht="19.149999999999999" customHeight="1" x14ac:dyDescent="0.25">
      <c r="A37" s="82" t="s">
        <v>102</v>
      </c>
      <c r="B37" s="83"/>
      <c r="C37" s="83"/>
      <c r="D37" s="83"/>
      <c r="E37" s="83"/>
      <c r="F37" s="30">
        <f>F34-F35+F36</f>
        <v>0</v>
      </c>
      <c r="G37" s="30">
        <f t="shared" ref="G37:J37" si="7">G34-G35+G36</f>
        <v>0</v>
      </c>
      <c r="H37" s="30">
        <f t="shared" si="7"/>
        <v>0</v>
      </c>
      <c r="I37" s="30">
        <f t="shared" si="7"/>
        <v>0</v>
      </c>
      <c r="J37" s="65">
        <f t="shared" si="7"/>
        <v>0</v>
      </c>
    </row>
    <row r="38" spans="1:10" ht="10.15" customHeight="1" x14ac:dyDescent="0.25"/>
    <row r="39" spans="1:10" x14ac:dyDescent="0.25">
      <c r="A39" s="84" t="s">
        <v>106</v>
      </c>
      <c r="B39" s="85"/>
      <c r="C39" s="85"/>
      <c r="D39" s="85"/>
      <c r="E39" s="85"/>
      <c r="F39" s="85"/>
      <c r="G39" s="85"/>
      <c r="H39" s="85"/>
      <c r="I39" s="85"/>
      <c r="J39" s="85"/>
    </row>
    <row r="41" spans="1:10" x14ac:dyDescent="0.25">
      <c r="A41" s="48"/>
      <c r="B41" s="48" t="s">
        <v>121</v>
      </c>
      <c r="C41" s="48"/>
      <c r="D41" s="48"/>
      <c r="E41" s="48"/>
      <c r="F41" s="48"/>
      <c r="G41" s="48"/>
      <c r="H41" s="48"/>
      <c r="I41" s="48"/>
      <c r="J41" s="48"/>
    </row>
    <row r="42" spans="1:10" x14ac:dyDescent="0.25">
      <c r="A42" s="48"/>
      <c r="B42" s="48" t="s">
        <v>122</v>
      </c>
      <c r="C42" s="48"/>
      <c r="D42" s="48"/>
      <c r="E42" s="48" t="s">
        <v>61</v>
      </c>
      <c r="F42" s="48"/>
      <c r="G42" s="48"/>
      <c r="H42" s="48"/>
      <c r="I42" s="48"/>
      <c r="J42" s="48"/>
    </row>
    <row r="43" spans="1:10" x14ac:dyDescent="0.25">
      <c r="A43" s="48"/>
      <c r="B43" s="48" t="s">
        <v>120</v>
      </c>
      <c r="C43" s="48"/>
      <c r="D43" s="48"/>
      <c r="E43" s="48" t="s">
        <v>62</v>
      </c>
      <c r="F43" s="48"/>
      <c r="G43" s="48"/>
      <c r="H43" s="48"/>
      <c r="I43" s="48"/>
      <c r="J43" s="48"/>
    </row>
    <row r="44" spans="1:10" x14ac:dyDescent="0.25">
      <c r="E44" t="s">
        <v>60</v>
      </c>
    </row>
    <row r="45" spans="1:10" x14ac:dyDescent="0.25">
      <c r="E45" t="s">
        <v>63</v>
      </c>
    </row>
  </sheetData>
  <mergeCells count="24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7:E37"/>
    <mergeCell ref="A39:J39"/>
    <mergeCell ref="A22:E22"/>
    <mergeCell ref="A24:J24"/>
    <mergeCell ref="A28:E28"/>
    <mergeCell ref="A29:E29"/>
    <mergeCell ref="A31:J31"/>
    <mergeCell ref="A27:E27"/>
    <mergeCell ref="A34:E34"/>
    <mergeCell ref="A35:E35"/>
    <mergeCell ref="A36:E36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"/>
  <sheetViews>
    <sheetView workbookViewId="0">
      <selection activeCell="I16" sqref="I16"/>
    </sheetView>
  </sheetViews>
  <sheetFormatPr defaultRowHeight="15" x14ac:dyDescent="0.25"/>
  <cols>
    <col min="1" max="1" width="9.42578125" customWidth="1"/>
    <col min="2" max="2" width="12.5703125" customWidth="1"/>
    <col min="3" max="3" width="6.5703125" customWidth="1"/>
    <col min="4" max="4" width="34.28515625" customWidth="1"/>
    <col min="5" max="5" width="27.7109375" customWidth="1"/>
    <col min="6" max="6" width="31.140625" customWidth="1"/>
    <col min="7" max="7" width="26.85546875" customWidth="1"/>
    <col min="8" max="8" width="26.7109375" customWidth="1"/>
    <col min="9" max="9" width="27.42578125" customWidth="1"/>
  </cols>
  <sheetData>
    <row r="1" spans="1:9" ht="42" customHeight="1" x14ac:dyDescent="0.25">
      <c r="A1" s="86" t="s">
        <v>64</v>
      </c>
      <c r="B1" s="86"/>
      <c r="C1" s="86"/>
      <c r="D1" s="86"/>
      <c r="E1" s="86"/>
      <c r="F1" s="86"/>
      <c r="G1" s="86"/>
      <c r="H1" s="86"/>
      <c r="I1" s="86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86" t="s">
        <v>27</v>
      </c>
      <c r="B3" s="86"/>
      <c r="C3" s="86"/>
      <c r="D3" s="86"/>
      <c r="E3" s="86"/>
      <c r="F3" s="86"/>
      <c r="G3" s="86"/>
      <c r="H3" s="101"/>
      <c r="I3" s="10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86" t="s">
        <v>8</v>
      </c>
      <c r="B5" s="87"/>
      <c r="C5" s="87"/>
      <c r="D5" s="87"/>
      <c r="E5" s="87"/>
      <c r="F5" s="87"/>
      <c r="G5" s="87"/>
      <c r="H5" s="87"/>
      <c r="I5" s="87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86" t="s">
        <v>1</v>
      </c>
      <c r="B7" s="104"/>
      <c r="C7" s="104"/>
      <c r="D7" s="104"/>
      <c r="E7" s="104"/>
      <c r="F7" s="104"/>
      <c r="G7" s="104"/>
      <c r="H7" s="104"/>
      <c r="I7" s="104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0" t="s">
        <v>9</v>
      </c>
      <c r="B9" s="19" t="s">
        <v>10</v>
      </c>
      <c r="C9" s="19" t="s">
        <v>11</v>
      </c>
      <c r="D9" s="19" t="s">
        <v>7</v>
      </c>
      <c r="E9" s="19" t="s">
        <v>65</v>
      </c>
      <c r="F9" s="20" t="s">
        <v>66</v>
      </c>
      <c r="G9" s="20" t="s">
        <v>67</v>
      </c>
      <c r="H9" s="20" t="s">
        <v>40</v>
      </c>
      <c r="I9" s="20" t="s">
        <v>68</v>
      </c>
    </row>
    <row r="10" spans="1:9" ht="15.75" customHeight="1" x14ac:dyDescent="0.25">
      <c r="A10" s="13">
        <v>6</v>
      </c>
      <c r="B10" s="13"/>
      <c r="C10" s="13"/>
      <c r="D10" s="13" t="s">
        <v>12</v>
      </c>
      <c r="E10" s="66">
        <f>SUM(E11:E15)</f>
        <v>1731144.84</v>
      </c>
      <c r="F10" s="66">
        <f t="shared" ref="F10:I10" si="0">SUM(F11:F15)</f>
        <v>2211644</v>
      </c>
      <c r="G10" s="66">
        <f>SUM(G11:G15)</f>
        <v>2222804</v>
      </c>
      <c r="H10" s="66">
        <f>SUM(H11:H15)</f>
        <v>2094804</v>
      </c>
      <c r="I10" s="66">
        <f t="shared" si="0"/>
        <v>2094804</v>
      </c>
    </row>
    <row r="11" spans="1:9" ht="25.5" x14ac:dyDescent="0.25">
      <c r="A11" s="13"/>
      <c r="B11" s="17">
        <v>63</v>
      </c>
      <c r="C11" s="17"/>
      <c r="D11" s="17" t="s">
        <v>42</v>
      </c>
      <c r="E11" s="66">
        <v>1529047.99</v>
      </c>
      <c r="F11" s="67">
        <v>1971072</v>
      </c>
      <c r="G11" s="67">
        <v>1989092</v>
      </c>
      <c r="H11" s="67">
        <v>1861092</v>
      </c>
      <c r="I11" s="67">
        <v>1861092</v>
      </c>
    </row>
    <row r="12" spans="1:9" x14ac:dyDescent="0.25">
      <c r="A12" s="13"/>
      <c r="B12" s="17">
        <v>64</v>
      </c>
      <c r="C12" s="17"/>
      <c r="D12" s="17" t="s">
        <v>46</v>
      </c>
      <c r="E12" s="66">
        <v>1.54</v>
      </c>
      <c r="F12" s="67">
        <v>6</v>
      </c>
      <c r="G12" s="67">
        <v>100</v>
      </c>
      <c r="H12" s="67">
        <v>100</v>
      </c>
      <c r="I12" s="67">
        <v>100</v>
      </c>
    </row>
    <row r="13" spans="1:9" ht="51" x14ac:dyDescent="0.25">
      <c r="A13" s="13"/>
      <c r="B13" s="17">
        <v>65</v>
      </c>
      <c r="C13" s="17"/>
      <c r="D13" s="17" t="s">
        <v>56</v>
      </c>
      <c r="E13" s="66">
        <v>265.45</v>
      </c>
      <c r="F13" s="67">
        <v>3982</v>
      </c>
      <c r="G13" s="67">
        <v>3354</v>
      </c>
      <c r="H13" s="67">
        <v>3354</v>
      </c>
      <c r="I13" s="67">
        <v>3354</v>
      </c>
    </row>
    <row r="14" spans="1:9" ht="38.25" x14ac:dyDescent="0.25">
      <c r="A14" s="14"/>
      <c r="B14" s="14">
        <v>66</v>
      </c>
      <c r="C14" s="15"/>
      <c r="D14" s="36" t="s">
        <v>47</v>
      </c>
      <c r="E14" s="66">
        <v>3323.03</v>
      </c>
      <c r="F14" s="67">
        <v>5309</v>
      </c>
      <c r="G14" s="67">
        <v>7008</v>
      </c>
      <c r="H14" s="67">
        <v>7008</v>
      </c>
      <c r="I14" s="67">
        <v>7008</v>
      </c>
    </row>
    <row r="15" spans="1:9" ht="25.5" x14ac:dyDescent="0.25">
      <c r="A15" s="14"/>
      <c r="B15" s="14">
        <v>67</v>
      </c>
      <c r="C15" s="15"/>
      <c r="D15" s="17" t="s">
        <v>43</v>
      </c>
      <c r="E15" s="66">
        <v>198506.83</v>
      </c>
      <c r="F15" s="67">
        <v>231275</v>
      </c>
      <c r="G15" s="67">
        <v>223250</v>
      </c>
      <c r="H15" s="67">
        <v>223250</v>
      </c>
      <c r="I15" s="67">
        <v>223250</v>
      </c>
    </row>
    <row r="16" spans="1:9" ht="25.5" x14ac:dyDescent="0.25">
      <c r="A16" s="16">
        <v>7</v>
      </c>
      <c r="B16" s="16"/>
      <c r="C16" s="16"/>
      <c r="D16" s="22" t="s">
        <v>14</v>
      </c>
      <c r="E16" s="66">
        <f>E17</f>
        <v>0</v>
      </c>
      <c r="F16" s="66">
        <f t="shared" ref="F16:I16" si="1">F17</f>
        <v>0</v>
      </c>
      <c r="G16" s="66">
        <f t="shared" si="1"/>
        <v>0</v>
      </c>
      <c r="H16" s="66">
        <f t="shared" si="1"/>
        <v>0</v>
      </c>
      <c r="I16" s="66">
        <f t="shared" si="1"/>
        <v>0</v>
      </c>
    </row>
    <row r="17" spans="1:9" ht="25.5" x14ac:dyDescent="0.25">
      <c r="A17" s="17"/>
      <c r="B17" s="17">
        <v>72</v>
      </c>
      <c r="C17" s="17"/>
      <c r="D17" s="23" t="s">
        <v>41</v>
      </c>
      <c r="E17" s="66">
        <v>0</v>
      </c>
      <c r="F17" s="67">
        <v>0</v>
      </c>
      <c r="G17" s="67">
        <v>0</v>
      </c>
      <c r="H17" s="67">
        <v>0</v>
      </c>
      <c r="I17" s="68">
        <v>0</v>
      </c>
    </row>
    <row r="19" spans="1:9" ht="15.75" x14ac:dyDescent="0.25">
      <c r="A19" s="86" t="s">
        <v>15</v>
      </c>
      <c r="B19" s="104"/>
      <c r="C19" s="104"/>
      <c r="D19" s="104"/>
      <c r="E19" s="104"/>
      <c r="F19" s="104"/>
      <c r="G19" s="104"/>
      <c r="H19" s="104"/>
      <c r="I19" s="104"/>
    </row>
    <row r="20" spans="1:9" ht="18" x14ac:dyDescent="0.25">
      <c r="A20" s="5"/>
      <c r="B20" s="5"/>
      <c r="C20" s="5"/>
      <c r="D20" s="5"/>
      <c r="E20" s="5"/>
      <c r="F20" s="5"/>
      <c r="G20" s="5"/>
      <c r="H20" s="6"/>
      <c r="I20" s="6"/>
    </row>
    <row r="21" spans="1:9" ht="25.5" x14ac:dyDescent="0.25">
      <c r="A21" s="20" t="s">
        <v>9</v>
      </c>
      <c r="B21" s="19" t="s">
        <v>10</v>
      </c>
      <c r="C21" s="19" t="s">
        <v>11</v>
      </c>
      <c r="D21" s="19" t="s">
        <v>16</v>
      </c>
      <c r="E21" s="19" t="s">
        <v>65</v>
      </c>
      <c r="F21" s="20" t="s">
        <v>66</v>
      </c>
      <c r="G21" s="20" t="s">
        <v>67</v>
      </c>
      <c r="H21" s="20" t="s">
        <v>40</v>
      </c>
      <c r="I21" s="20" t="s">
        <v>68</v>
      </c>
    </row>
    <row r="22" spans="1:9" ht="15.75" customHeight="1" x14ac:dyDescent="0.25">
      <c r="A22" s="13">
        <v>3</v>
      </c>
      <c r="B22" s="13"/>
      <c r="C22" s="13"/>
      <c r="D22" s="13" t="s">
        <v>17</v>
      </c>
      <c r="E22" s="66">
        <f>SUM(E23:E28)</f>
        <v>1708298.8199999998</v>
      </c>
      <c r="F22" s="66">
        <f>SUM(F23:F28)</f>
        <v>1893623</v>
      </c>
      <c r="G22" s="66">
        <f>SUM(G23:G28)</f>
        <v>2178004</v>
      </c>
      <c r="H22" s="66">
        <f>SUM(H23:H28)</f>
        <v>2050004</v>
      </c>
      <c r="I22" s="66">
        <f>SUM(I23:I28)</f>
        <v>2050004</v>
      </c>
    </row>
    <row r="23" spans="1:9" ht="15.75" customHeight="1" x14ac:dyDescent="0.25">
      <c r="A23" s="13"/>
      <c r="B23" s="17">
        <v>31</v>
      </c>
      <c r="C23" s="17"/>
      <c r="D23" s="17" t="s">
        <v>18</v>
      </c>
      <c r="E23" s="66">
        <v>1278671.27</v>
      </c>
      <c r="F23" s="67">
        <v>1285628</v>
      </c>
      <c r="G23" s="67">
        <v>1614465</v>
      </c>
      <c r="H23" s="67">
        <v>1614465</v>
      </c>
      <c r="I23" s="67">
        <v>1614465</v>
      </c>
    </row>
    <row r="24" spans="1:9" x14ac:dyDescent="0.25">
      <c r="A24" s="14"/>
      <c r="B24" s="14">
        <v>32</v>
      </c>
      <c r="C24" s="15"/>
      <c r="D24" s="14" t="s">
        <v>30</v>
      </c>
      <c r="E24" s="66">
        <v>367396.65</v>
      </c>
      <c r="F24" s="67">
        <v>444745</v>
      </c>
      <c r="G24" s="67">
        <v>415312</v>
      </c>
      <c r="H24" s="67">
        <v>415312</v>
      </c>
      <c r="I24" s="67">
        <v>415312</v>
      </c>
    </row>
    <row r="25" spans="1:9" x14ac:dyDescent="0.25">
      <c r="A25" s="14"/>
      <c r="B25" s="14">
        <v>34</v>
      </c>
      <c r="C25" s="15"/>
      <c r="D25" s="14" t="s">
        <v>48</v>
      </c>
      <c r="E25" s="66">
        <v>7796.69</v>
      </c>
      <c r="F25" s="67">
        <v>664</v>
      </c>
      <c r="G25" s="67">
        <v>1300</v>
      </c>
      <c r="H25" s="67">
        <v>1300</v>
      </c>
      <c r="I25" s="67">
        <v>1300</v>
      </c>
    </row>
    <row r="26" spans="1:9" ht="25.15" customHeight="1" x14ac:dyDescent="0.25">
      <c r="A26" s="14"/>
      <c r="B26" s="14">
        <v>36</v>
      </c>
      <c r="C26" s="15"/>
      <c r="D26" s="45" t="s">
        <v>57</v>
      </c>
      <c r="E26" s="66">
        <v>36395</v>
      </c>
      <c r="F26" s="67">
        <v>146659</v>
      </c>
      <c r="G26" s="67">
        <v>60000</v>
      </c>
      <c r="H26" s="67"/>
      <c r="I26" s="67"/>
    </row>
    <row r="27" spans="1:9" ht="40.9" customHeight="1" x14ac:dyDescent="0.25">
      <c r="A27" s="14"/>
      <c r="B27" s="14">
        <v>37</v>
      </c>
      <c r="C27" s="15"/>
      <c r="D27" s="37" t="s">
        <v>49</v>
      </c>
      <c r="E27" s="66">
        <v>18039.21</v>
      </c>
      <c r="F27" s="67">
        <v>15927</v>
      </c>
      <c r="G27" s="67">
        <v>18927</v>
      </c>
      <c r="H27" s="67">
        <v>18927</v>
      </c>
      <c r="I27" s="67">
        <v>18927</v>
      </c>
    </row>
    <row r="28" spans="1:9" ht="40.9" customHeight="1" x14ac:dyDescent="0.25">
      <c r="A28" s="14"/>
      <c r="B28" s="14">
        <v>38</v>
      </c>
      <c r="C28" s="15"/>
      <c r="D28" s="37" t="s">
        <v>79</v>
      </c>
      <c r="E28" s="66"/>
      <c r="F28" s="66"/>
      <c r="G28" s="66">
        <v>68000</v>
      </c>
      <c r="H28" s="66"/>
      <c r="I28" s="66"/>
    </row>
    <row r="29" spans="1:9" ht="25.5" x14ac:dyDescent="0.25">
      <c r="A29" s="16">
        <v>4</v>
      </c>
      <c r="B29" s="16"/>
      <c r="C29" s="16"/>
      <c r="D29" s="22" t="s">
        <v>19</v>
      </c>
      <c r="E29" s="66">
        <f>SUM(E30:E31)</f>
        <v>81606.3</v>
      </c>
      <c r="F29" s="66">
        <f t="shared" ref="F29:I29" si="2">SUM(F30:F31)</f>
        <v>318022</v>
      </c>
      <c r="G29" s="66">
        <f t="shared" si="2"/>
        <v>44800</v>
      </c>
      <c r="H29" s="66">
        <f t="shared" si="2"/>
        <v>44800</v>
      </c>
      <c r="I29" s="66">
        <f t="shared" si="2"/>
        <v>44800</v>
      </c>
    </row>
    <row r="30" spans="1:9" ht="26.25" x14ac:dyDescent="0.25">
      <c r="A30" s="17"/>
      <c r="B30" s="17">
        <v>42</v>
      </c>
      <c r="C30" s="17"/>
      <c r="D30" s="38" t="s">
        <v>44</v>
      </c>
      <c r="E30" s="66">
        <v>81606.3</v>
      </c>
      <c r="F30" s="67">
        <v>318022</v>
      </c>
      <c r="G30" s="67">
        <v>44800</v>
      </c>
      <c r="H30" s="67">
        <v>44800</v>
      </c>
      <c r="I30" s="68">
        <v>44800</v>
      </c>
    </row>
    <row r="31" spans="1:9" ht="26.25" x14ac:dyDescent="0.25">
      <c r="A31" s="17"/>
      <c r="B31" s="17">
        <v>45</v>
      </c>
      <c r="C31" s="15"/>
      <c r="D31" s="38" t="s">
        <v>50</v>
      </c>
      <c r="E31" s="66">
        <v>0</v>
      </c>
      <c r="F31" s="67">
        <v>0</v>
      </c>
      <c r="G31" s="67">
        <v>0</v>
      </c>
      <c r="H31" s="67"/>
      <c r="I31" s="68"/>
    </row>
  </sheetData>
  <mergeCells count="5">
    <mergeCell ref="A7:I7"/>
    <mergeCell ref="A19:I19"/>
    <mergeCell ref="A1:I1"/>
    <mergeCell ref="A3:I3"/>
    <mergeCell ref="A5:I5"/>
  </mergeCells>
  <pageMargins left="0.70866141732283472" right="1.8897637795275593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F25D-0FD7-424A-8EC0-398740CE1B17}">
  <sheetPr>
    <pageSetUpPr fitToPage="1"/>
  </sheetPr>
  <dimension ref="A1:F44"/>
  <sheetViews>
    <sheetView topLeftCell="A8" workbookViewId="0">
      <selection activeCell="B17" sqref="B17"/>
    </sheetView>
  </sheetViews>
  <sheetFormatPr defaultRowHeight="15" x14ac:dyDescent="0.25"/>
  <cols>
    <col min="1" max="1" width="36.140625" customWidth="1"/>
    <col min="2" max="2" width="32.42578125" customWidth="1"/>
    <col min="3" max="3" width="31.140625" customWidth="1"/>
    <col min="4" max="4" width="34.5703125" customWidth="1"/>
    <col min="5" max="5" width="31.28515625" customWidth="1"/>
    <col min="6" max="6" width="33" customWidth="1"/>
  </cols>
  <sheetData>
    <row r="1" spans="1:6" ht="35.450000000000003" customHeight="1" x14ac:dyDescent="0.25">
      <c r="A1" s="86" t="s">
        <v>110</v>
      </c>
      <c r="B1" s="86"/>
      <c r="C1" s="86"/>
      <c r="D1" s="86"/>
      <c r="E1" s="86"/>
      <c r="F1" s="86"/>
    </row>
    <row r="2" spans="1:6" ht="18" x14ac:dyDescent="0.25">
      <c r="A2" s="5"/>
      <c r="B2" s="5"/>
      <c r="C2" s="5"/>
      <c r="D2" s="5"/>
      <c r="E2" s="5"/>
      <c r="F2" s="5"/>
    </row>
    <row r="3" spans="1:6" ht="15.75" x14ac:dyDescent="0.25">
      <c r="A3" s="86" t="s">
        <v>27</v>
      </c>
      <c r="B3" s="86"/>
      <c r="C3" s="86"/>
      <c r="D3" s="86"/>
      <c r="E3" s="86"/>
      <c r="F3" s="86"/>
    </row>
    <row r="4" spans="1:6" ht="18" x14ac:dyDescent="0.25">
      <c r="B4" s="5"/>
      <c r="C4" s="5"/>
      <c r="D4" s="5"/>
      <c r="E4" s="6"/>
      <c r="F4" s="6"/>
    </row>
    <row r="5" spans="1:6" ht="15.75" x14ac:dyDescent="0.25">
      <c r="A5" s="86" t="s">
        <v>8</v>
      </c>
      <c r="B5" s="86"/>
      <c r="C5" s="86"/>
      <c r="D5" s="86"/>
      <c r="E5" s="86"/>
      <c r="F5" s="86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86" t="s">
        <v>69</v>
      </c>
      <c r="B7" s="86"/>
      <c r="C7" s="86"/>
      <c r="D7" s="86"/>
      <c r="E7" s="86"/>
      <c r="F7" s="86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0" t="s">
        <v>70</v>
      </c>
      <c r="B9" s="19" t="s">
        <v>65</v>
      </c>
      <c r="C9" s="20" t="s">
        <v>66</v>
      </c>
      <c r="D9" s="20" t="s">
        <v>67</v>
      </c>
      <c r="E9" s="20" t="s">
        <v>40</v>
      </c>
      <c r="F9" s="20" t="s">
        <v>68</v>
      </c>
    </row>
    <row r="10" spans="1:6" x14ac:dyDescent="0.25">
      <c r="A10" s="49" t="s">
        <v>0</v>
      </c>
      <c r="B10" s="74">
        <f>SUM(B11,B13,B15,B17,B21,B23)</f>
        <v>1731213.64</v>
      </c>
      <c r="C10" s="74">
        <f>SUM(C11,C13,C15,C17,C21,C23)</f>
        <v>2205658</v>
      </c>
      <c r="D10" s="74">
        <f>SUM(D11,D13,D15,D17,D21,D23)</f>
        <v>2222804</v>
      </c>
      <c r="E10" s="74">
        <f>SUM(E11,E13,E15,E17,E21,E23)</f>
        <v>2041604</v>
      </c>
      <c r="F10" s="74">
        <f>SUM(F11,F13,F15,F17,F21,F23)</f>
        <v>2041604</v>
      </c>
    </row>
    <row r="11" spans="1:6" ht="22.9" customHeight="1" x14ac:dyDescent="0.25">
      <c r="A11" s="22" t="s">
        <v>71</v>
      </c>
      <c r="B11" s="74">
        <v>198506.83</v>
      </c>
      <c r="C11" s="74">
        <v>223250</v>
      </c>
      <c r="D11" s="74">
        <v>223250</v>
      </c>
      <c r="E11" s="74">
        <v>223250</v>
      </c>
      <c r="F11" s="74">
        <v>223250</v>
      </c>
    </row>
    <row r="12" spans="1:6" x14ac:dyDescent="0.25">
      <c r="A12" s="15" t="s">
        <v>72</v>
      </c>
      <c r="B12" s="67"/>
      <c r="C12" s="67"/>
      <c r="D12" s="67">
        <v>223250</v>
      </c>
      <c r="E12" s="67">
        <v>223250</v>
      </c>
      <c r="F12" s="67">
        <v>223250</v>
      </c>
    </row>
    <row r="13" spans="1:6" x14ac:dyDescent="0.25">
      <c r="A13" s="73" t="s">
        <v>77</v>
      </c>
      <c r="B13" s="67">
        <v>2533.3200000000002</v>
      </c>
      <c r="C13" s="70">
        <v>7108</v>
      </c>
      <c r="D13" s="70">
        <v>7108</v>
      </c>
      <c r="E13" s="70">
        <v>7108</v>
      </c>
      <c r="F13" s="70">
        <v>7108</v>
      </c>
    </row>
    <row r="14" spans="1:6" x14ac:dyDescent="0.25">
      <c r="A14" s="14" t="s">
        <v>78</v>
      </c>
      <c r="B14" s="67">
        <v>2533.3200000000002</v>
      </c>
      <c r="C14" s="67"/>
      <c r="D14" s="67">
        <v>7108</v>
      </c>
      <c r="E14" s="67">
        <v>7108</v>
      </c>
      <c r="F14" s="67">
        <v>7108</v>
      </c>
    </row>
    <row r="15" spans="1:6" x14ac:dyDescent="0.25">
      <c r="A15" s="73" t="s">
        <v>73</v>
      </c>
      <c r="B15" s="66">
        <v>0</v>
      </c>
      <c r="C15" s="70">
        <v>2654</v>
      </c>
      <c r="D15" s="70">
        <v>2654</v>
      </c>
      <c r="E15" s="70">
        <v>2654</v>
      </c>
      <c r="F15" s="70">
        <v>2654</v>
      </c>
    </row>
    <row r="16" spans="1:6" ht="26.25" customHeight="1" x14ac:dyDescent="0.25">
      <c r="A16" s="45" t="s">
        <v>113</v>
      </c>
      <c r="B16" s="66">
        <v>0</v>
      </c>
      <c r="C16" s="67"/>
      <c r="D16" s="67">
        <v>2654</v>
      </c>
      <c r="E16" s="67">
        <v>2654</v>
      </c>
      <c r="F16" s="67">
        <v>2654</v>
      </c>
    </row>
    <row r="17" spans="1:6" ht="18.75" customHeight="1" x14ac:dyDescent="0.25">
      <c r="A17" s="13" t="s">
        <v>74</v>
      </c>
      <c r="B17" s="69">
        <v>1528649.82</v>
      </c>
      <c r="C17" s="70">
        <v>1971319</v>
      </c>
      <c r="D17" s="70">
        <v>1989092</v>
      </c>
      <c r="E17" s="70">
        <v>1807892</v>
      </c>
      <c r="F17" s="70">
        <v>1807892</v>
      </c>
    </row>
    <row r="18" spans="1:6" ht="18" customHeight="1" x14ac:dyDescent="0.25">
      <c r="A18" s="18" t="s">
        <v>75</v>
      </c>
      <c r="B18" s="66">
        <v>1381037.46</v>
      </c>
      <c r="C18" s="67">
        <v>1367430</v>
      </c>
      <c r="D18" s="67">
        <v>1772892</v>
      </c>
      <c r="E18" s="67">
        <v>1772892</v>
      </c>
      <c r="F18" s="67">
        <v>1772892</v>
      </c>
    </row>
    <row r="19" spans="1:6" ht="18" customHeight="1" x14ac:dyDescent="0.25">
      <c r="A19" s="18" t="s">
        <v>114</v>
      </c>
      <c r="B19" s="66">
        <v>0</v>
      </c>
      <c r="C19" s="67">
        <v>20000</v>
      </c>
      <c r="D19" s="67">
        <v>35000</v>
      </c>
      <c r="E19" s="67">
        <v>35000</v>
      </c>
      <c r="F19" s="67">
        <v>35000</v>
      </c>
    </row>
    <row r="20" spans="1:6" ht="18" customHeight="1" x14ac:dyDescent="0.25">
      <c r="A20" s="18" t="s">
        <v>115</v>
      </c>
      <c r="B20" s="66">
        <v>147612.35999999999</v>
      </c>
      <c r="C20" s="67">
        <v>583889</v>
      </c>
      <c r="D20" s="67">
        <v>181200</v>
      </c>
      <c r="E20" s="67">
        <v>0</v>
      </c>
      <c r="F20" s="67">
        <v>0</v>
      </c>
    </row>
    <row r="21" spans="1:6" x14ac:dyDescent="0.25">
      <c r="A21" s="49" t="s">
        <v>117</v>
      </c>
      <c r="B21" s="69">
        <v>1134.6300000000001</v>
      </c>
      <c r="C21" s="67"/>
      <c r="D21" s="70"/>
      <c r="E21" s="70"/>
      <c r="F21" s="75"/>
    </row>
    <row r="22" spans="1:6" x14ac:dyDescent="0.25">
      <c r="A22" s="72" t="s">
        <v>116</v>
      </c>
      <c r="B22" s="66">
        <v>1134.6300000000001</v>
      </c>
      <c r="C22" s="67"/>
      <c r="D22" s="67"/>
      <c r="E22" s="67"/>
      <c r="F22" s="68"/>
    </row>
    <row r="23" spans="1:6" ht="38.25" x14ac:dyDescent="0.25">
      <c r="A23" s="49" t="s">
        <v>118</v>
      </c>
      <c r="B23" s="66">
        <v>389.04</v>
      </c>
      <c r="C23" s="67">
        <v>1327</v>
      </c>
      <c r="D23" s="70">
        <v>700</v>
      </c>
      <c r="E23" s="70">
        <v>700</v>
      </c>
      <c r="F23" s="75">
        <v>700</v>
      </c>
    </row>
    <row r="24" spans="1:6" ht="25.5" x14ac:dyDescent="0.25">
      <c r="A24" s="18" t="s">
        <v>119</v>
      </c>
      <c r="B24" s="66"/>
      <c r="C24" s="67">
        <v>1327</v>
      </c>
      <c r="D24" s="67">
        <v>700</v>
      </c>
      <c r="E24" s="67">
        <v>700</v>
      </c>
      <c r="F24" s="68">
        <v>700</v>
      </c>
    </row>
    <row r="27" spans="1:6" ht="15.75" x14ac:dyDescent="0.25">
      <c r="A27" s="86" t="s">
        <v>76</v>
      </c>
      <c r="B27" s="86"/>
      <c r="C27" s="86"/>
      <c r="D27" s="86"/>
      <c r="E27" s="86"/>
      <c r="F27" s="86"/>
    </row>
    <row r="28" spans="1:6" ht="18" x14ac:dyDescent="0.25">
      <c r="A28" s="5"/>
      <c r="B28" s="5"/>
      <c r="C28" s="5"/>
      <c r="D28" s="5"/>
      <c r="E28" s="6"/>
      <c r="F28" s="6"/>
    </row>
    <row r="29" spans="1:6" ht="25.5" x14ac:dyDescent="0.25">
      <c r="A29" s="20" t="s">
        <v>70</v>
      </c>
      <c r="B29" s="19" t="s">
        <v>65</v>
      </c>
      <c r="C29" s="20" t="s">
        <v>66</v>
      </c>
      <c r="D29" s="20" t="s">
        <v>67</v>
      </c>
      <c r="E29" s="20" t="s">
        <v>40</v>
      </c>
      <c r="F29" s="20" t="s">
        <v>68</v>
      </c>
    </row>
    <row r="30" spans="1:6" ht="34.15" customHeight="1" x14ac:dyDescent="0.25">
      <c r="A30" s="49" t="s">
        <v>2</v>
      </c>
      <c r="B30" s="76">
        <f>SUM(B31,B33,B35,B37,B41,B43)</f>
        <v>1757309.53</v>
      </c>
      <c r="C30" s="76">
        <f>SUM(C31,C33,C35,C37,C41,C43)</f>
        <v>2210198.9700000002</v>
      </c>
      <c r="D30" s="76">
        <f>SUM(D31,D33,D35,D37,D41,D43)</f>
        <v>2222804</v>
      </c>
      <c r="E30" s="76">
        <f>SUM(E31,E33,E35,E37,E41,E43)</f>
        <v>2041604</v>
      </c>
      <c r="F30" s="76">
        <f>SUM(F31,F33,F35,F37,F41,F43)</f>
        <v>2041604</v>
      </c>
    </row>
    <row r="31" spans="1:6" ht="16.149999999999999" customHeight="1" x14ac:dyDescent="0.25">
      <c r="A31" s="22" t="s">
        <v>71</v>
      </c>
      <c r="B31" s="69">
        <v>206272.91</v>
      </c>
      <c r="C31" s="70">
        <v>231034.77</v>
      </c>
      <c r="D31" s="70">
        <v>223250</v>
      </c>
      <c r="E31" s="70">
        <v>223250</v>
      </c>
      <c r="F31" s="70">
        <v>223250</v>
      </c>
    </row>
    <row r="32" spans="1:6" x14ac:dyDescent="0.25">
      <c r="A32" s="15" t="s">
        <v>72</v>
      </c>
      <c r="B32" s="66">
        <v>206272.91</v>
      </c>
      <c r="C32" s="67">
        <v>231034.77</v>
      </c>
      <c r="D32" s="67">
        <v>223250</v>
      </c>
      <c r="E32" s="67">
        <v>223250</v>
      </c>
      <c r="F32" s="67">
        <v>223250</v>
      </c>
    </row>
    <row r="33" spans="1:6" x14ac:dyDescent="0.25">
      <c r="A33" s="73" t="s">
        <v>77</v>
      </c>
      <c r="B33" s="69">
        <v>10411.35</v>
      </c>
      <c r="C33" s="70">
        <v>5308.89</v>
      </c>
      <c r="D33" s="70">
        <v>7108</v>
      </c>
      <c r="E33" s="70">
        <v>7108</v>
      </c>
      <c r="F33" s="70">
        <v>7108</v>
      </c>
    </row>
    <row r="34" spans="1:6" x14ac:dyDescent="0.25">
      <c r="A34" s="14" t="s">
        <v>78</v>
      </c>
      <c r="B34" s="66">
        <v>10411.35</v>
      </c>
      <c r="C34" s="67">
        <v>5308.89</v>
      </c>
      <c r="D34" s="67">
        <v>7108</v>
      </c>
      <c r="E34" s="67">
        <v>7108</v>
      </c>
      <c r="F34" s="67">
        <v>7108</v>
      </c>
    </row>
    <row r="35" spans="1:6" x14ac:dyDescent="0.25">
      <c r="A35" s="73" t="s">
        <v>73</v>
      </c>
      <c r="B35" s="69">
        <v>352.6</v>
      </c>
      <c r="C35" s="70">
        <v>2654.45</v>
      </c>
      <c r="D35" s="70">
        <v>2654</v>
      </c>
      <c r="E35" s="70">
        <v>2654</v>
      </c>
      <c r="F35" s="70">
        <v>2654</v>
      </c>
    </row>
    <row r="36" spans="1:6" ht="25.5" x14ac:dyDescent="0.25">
      <c r="A36" s="45" t="s">
        <v>113</v>
      </c>
      <c r="B36" s="66">
        <v>352.6</v>
      </c>
      <c r="C36" s="67">
        <v>2654</v>
      </c>
      <c r="D36" s="67">
        <v>2654</v>
      </c>
      <c r="E36" s="67">
        <v>2654</v>
      </c>
      <c r="F36" s="67">
        <v>2654</v>
      </c>
    </row>
    <row r="37" spans="1:6" x14ac:dyDescent="0.25">
      <c r="A37" s="13" t="s">
        <v>74</v>
      </c>
      <c r="B37" s="66">
        <v>1538749</v>
      </c>
      <c r="C37" s="67">
        <v>1969873.36</v>
      </c>
      <c r="D37" s="67">
        <v>1989092</v>
      </c>
      <c r="E37" s="67">
        <v>1807892</v>
      </c>
      <c r="F37" s="67">
        <v>1807892</v>
      </c>
    </row>
    <row r="38" spans="1:6" x14ac:dyDescent="0.25">
      <c r="A38" s="18" t="s">
        <v>75</v>
      </c>
      <c r="B38" s="66">
        <v>1378489.26</v>
      </c>
      <c r="C38" s="67">
        <v>1367484.68</v>
      </c>
      <c r="D38" s="67">
        <v>1772892</v>
      </c>
      <c r="E38" s="67">
        <v>1772892</v>
      </c>
      <c r="F38" s="67">
        <v>1772892</v>
      </c>
    </row>
    <row r="39" spans="1:6" x14ac:dyDescent="0.25">
      <c r="A39" s="18" t="s">
        <v>114</v>
      </c>
      <c r="B39" s="66">
        <v>25030.04</v>
      </c>
      <c r="C39" s="67">
        <v>20000</v>
      </c>
      <c r="D39" s="67">
        <v>35000</v>
      </c>
      <c r="E39" s="67">
        <v>35000</v>
      </c>
      <c r="F39" s="67">
        <v>35000</v>
      </c>
    </row>
    <row r="40" spans="1:6" x14ac:dyDescent="0.25">
      <c r="A40" s="18" t="s">
        <v>115</v>
      </c>
      <c r="B40" s="66">
        <v>135229.70000000001</v>
      </c>
      <c r="C40" s="67">
        <v>583388.68000000005</v>
      </c>
      <c r="D40" s="67">
        <v>181200</v>
      </c>
      <c r="E40" s="67">
        <v>0</v>
      </c>
      <c r="F40" s="67">
        <v>0</v>
      </c>
    </row>
    <row r="41" spans="1:6" x14ac:dyDescent="0.25">
      <c r="A41" s="49" t="s">
        <v>117</v>
      </c>
      <c r="B41" s="69">
        <v>1134.6300000000001</v>
      </c>
      <c r="C41" s="67"/>
      <c r="D41" s="67"/>
      <c r="E41" s="67"/>
      <c r="F41" s="67"/>
    </row>
    <row r="42" spans="1:6" x14ac:dyDescent="0.25">
      <c r="A42" s="72" t="s">
        <v>116</v>
      </c>
      <c r="B42" s="66">
        <v>1134.6300000000001</v>
      </c>
      <c r="C42" s="67"/>
      <c r="D42" s="67"/>
      <c r="E42" s="67"/>
      <c r="F42" s="67"/>
    </row>
    <row r="43" spans="1:6" ht="38.25" x14ac:dyDescent="0.25">
      <c r="A43" s="49" t="s">
        <v>118</v>
      </c>
      <c r="B43" s="69">
        <v>389.04</v>
      </c>
      <c r="C43" s="70">
        <v>1327.5</v>
      </c>
      <c r="D43" s="70">
        <v>700</v>
      </c>
      <c r="E43" s="70">
        <v>700</v>
      </c>
      <c r="F43" s="70">
        <v>700</v>
      </c>
    </row>
    <row r="44" spans="1:6" ht="25.5" x14ac:dyDescent="0.25">
      <c r="A44" s="18" t="s">
        <v>119</v>
      </c>
      <c r="B44" s="66">
        <v>389.04</v>
      </c>
      <c r="C44" s="67">
        <v>1327.5</v>
      </c>
      <c r="D44" s="67">
        <v>700</v>
      </c>
      <c r="E44" s="67">
        <v>700</v>
      </c>
      <c r="F44" s="67">
        <v>700</v>
      </c>
    </row>
  </sheetData>
  <mergeCells count="5">
    <mergeCell ref="A1:F1"/>
    <mergeCell ref="A3:F3"/>
    <mergeCell ref="A5:F5"/>
    <mergeCell ref="A7:F7"/>
    <mergeCell ref="A27:F27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2"/>
  <sheetViews>
    <sheetView workbookViewId="0">
      <selection activeCell="B12" sqref="B1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6" t="s">
        <v>64</v>
      </c>
      <c r="B1" s="86"/>
      <c r="C1" s="86"/>
      <c r="D1" s="86"/>
      <c r="E1" s="86"/>
      <c r="F1" s="86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86" t="s">
        <v>27</v>
      </c>
      <c r="B3" s="86"/>
      <c r="C3" s="86"/>
      <c r="D3" s="86"/>
      <c r="E3" s="101"/>
      <c r="F3" s="101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86" t="s">
        <v>8</v>
      </c>
      <c r="B5" s="87"/>
      <c r="C5" s="87"/>
      <c r="D5" s="87"/>
      <c r="E5" s="87"/>
      <c r="F5" s="87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86" t="s">
        <v>20</v>
      </c>
      <c r="B7" s="104"/>
      <c r="C7" s="104"/>
      <c r="D7" s="104"/>
      <c r="E7" s="104"/>
      <c r="F7" s="104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0" t="s">
        <v>21</v>
      </c>
      <c r="B9" s="19" t="s">
        <v>65</v>
      </c>
      <c r="C9" s="20" t="s">
        <v>66</v>
      </c>
      <c r="D9" s="20" t="s">
        <v>67</v>
      </c>
      <c r="E9" s="20" t="s">
        <v>40</v>
      </c>
      <c r="F9" s="20" t="s">
        <v>68</v>
      </c>
    </row>
    <row r="10" spans="1:6" ht="15.75" customHeight="1" x14ac:dyDescent="0.25">
      <c r="A10" s="13" t="s">
        <v>22</v>
      </c>
      <c r="B10" s="10"/>
      <c r="C10" s="11"/>
      <c r="D10" s="11"/>
      <c r="E10" s="11"/>
      <c r="F10" s="11"/>
    </row>
    <row r="11" spans="1:6" ht="15.75" customHeight="1" x14ac:dyDescent="0.25">
      <c r="A11" s="40" t="s">
        <v>54</v>
      </c>
      <c r="B11" s="10"/>
      <c r="C11" s="11"/>
      <c r="D11" s="11"/>
      <c r="E11" s="11"/>
      <c r="F11" s="11"/>
    </row>
    <row r="12" spans="1:6" x14ac:dyDescent="0.25">
      <c r="A12" s="18" t="s">
        <v>59</v>
      </c>
      <c r="B12" s="66">
        <v>24535.54</v>
      </c>
      <c r="C12" s="67">
        <v>90000</v>
      </c>
      <c r="D12" s="67">
        <v>80000</v>
      </c>
      <c r="E12" s="67">
        <v>80000</v>
      </c>
      <c r="F12" s="67">
        <v>80000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M10" sqref="M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86" t="s">
        <v>111</v>
      </c>
      <c r="B1" s="86"/>
      <c r="C1" s="86"/>
      <c r="D1" s="86"/>
      <c r="E1" s="86"/>
      <c r="F1" s="86"/>
      <c r="G1" s="86"/>
      <c r="H1" s="86"/>
      <c r="I1" s="86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86" t="s">
        <v>27</v>
      </c>
      <c r="B3" s="86"/>
      <c r="C3" s="86"/>
      <c r="D3" s="86"/>
      <c r="E3" s="86"/>
      <c r="F3" s="86"/>
      <c r="G3" s="86"/>
      <c r="H3" s="101"/>
      <c r="I3" s="10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86" t="s">
        <v>23</v>
      </c>
      <c r="B5" s="87"/>
      <c r="C5" s="87"/>
      <c r="D5" s="87"/>
      <c r="E5" s="87"/>
      <c r="F5" s="87"/>
      <c r="G5" s="87"/>
      <c r="H5" s="87"/>
      <c r="I5" s="87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0" t="s">
        <v>9</v>
      </c>
      <c r="B7" s="19" t="s">
        <v>10</v>
      </c>
      <c r="C7" s="19" t="s">
        <v>11</v>
      </c>
      <c r="D7" s="19" t="s">
        <v>45</v>
      </c>
      <c r="E7" s="19" t="s">
        <v>65</v>
      </c>
      <c r="F7" s="20" t="s">
        <v>66</v>
      </c>
      <c r="G7" s="20" t="s">
        <v>67</v>
      </c>
      <c r="H7" s="20" t="s">
        <v>40</v>
      </c>
      <c r="I7" s="20" t="s">
        <v>68</v>
      </c>
    </row>
    <row r="8" spans="1:9" ht="25.5" x14ac:dyDescent="0.25">
      <c r="A8" s="13">
        <v>8</v>
      </c>
      <c r="B8" s="13"/>
      <c r="C8" s="13"/>
      <c r="D8" s="13" t="s">
        <v>24</v>
      </c>
      <c r="E8" s="10"/>
      <c r="F8" s="11"/>
      <c r="G8" s="11"/>
      <c r="H8" s="11"/>
      <c r="I8" s="11"/>
    </row>
    <row r="9" spans="1:9" x14ac:dyDescent="0.25">
      <c r="A9" s="13"/>
      <c r="B9" s="17">
        <v>84</v>
      </c>
      <c r="C9" s="17"/>
      <c r="D9" s="17" t="s">
        <v>31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8" t="s">
        <v>32</v>
      </c>
      <c r="E10" s="10"/>
      <c r="F10" s="11">
        <v>390000</v>
      </c>
      <c r="G10" s="11">
        <v>50000</v>
      </c>
      <c r="H10" s="11">
        <v>0</v>
      </c>
      <c r="I10" s="11">
        <v>0</v>
      </c>
    </row>
    <row r="11" spans="1:9" ht="25.5" x14ac:dyDescent="0.25">
      <c r="A11" s="16">
        <v>5</v>
      </c>
      <c r="B11" s="16"/>
      <c r="C11" s="16"/>
      <c r="D11" s="22" t="s">
        <v>25</v>
      </c>
      <c r="E11" s="10"/>
      <c r="F11" s="11"/>
      <c r="G11" s="11"/>
      <c r="H11" s="11"/>
      <c r="I11" s="11"/>
    </row>
    <row r="12" spans="1:9" ht="25.5" x14ac:dyDescent="0.25">
      <c r="A12" s="17"/>
      <c r="B12" s="17">
        <v>54</v>
      </c>
      <c r="C12" s="17"/>
      <c r="D12" s="23" t="s">
        <v>33</v>
      </c>
      <c r="E12" s="10"/>
      <c r="F12" s="11">
        <v>390000</v>
      </c>
      <c r="G12" s="11">
        <v>100000</v>
      </c>
      <c r="H12" s="11">
        <v>0</v>
      </c>
      <c r="I12" s="12">
        <v>0</v>
      </c>
    </row>
    <row r="13" spans="1:9" x14ac:dyDescent="0.25">
      <c r="A13" s="17"/>
      <c r="B13" s="17"/>
      <c r="C13" s="15">
        <v>11</v>
      </c>
      <c r="D13" s="15" t="s">
        <v>13</v>
      </c>
      <c r="E13" s="10"/>
      <c r="F13" s="11">
        <v>390000</v>
      </c>
      <c r="G13" s="11">
        <v>100000</v>
      </c>
      <c r="H13" s="11"/>
      <c r="I13" s="12"/>
    </row>
    <row r="14" spans="1:9" x14ac:dyDescent="0.25">
      <c r="A14" s="17"/>
      <c r="B14" s="17"/>
      <c r="C14" s="15">
        <v>31</v>
      </c>
      <c r="D14" s="15" t="s">
        <v>34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"/>
  <sheetViews>
    <sheetView topLeftCell="A13" workbookViewId="0">
      <selection activeCell="M53" sqref="M5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1.42578125" customWidth="1"/>
    <col min="5" max="9" width="25.28515625" customWidth="1"/>
  </cols>
  <sheetData>
    <row r="1" spans="1:11" ht="42" customHeight="1" x14ac:dyDescent="0.25">
      <c r="A1" s="86" t="s">
        <v>64</v>
      </c>
      <c r="B1" s="86"/>
      <c r="C1" s="86"/>
      <c r="D1" s="86"/>
      <c r="E1" s="86"/>
      <c r="F1" s="86"/>
      <c r="G1" s="86"/>
      <c r="H1" s="86"/>
      <c r="I1" s="86"/>
    </row>
    <row r="2" spans="1:11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11" ht="18" customHeight="1" x14ac:dyDescent="0.25">
      <c r="A3" s="86" t="s">
        <v>26</v>
      </c>
      <c r="B3" s="87"/>
      <c r="C3" s="87"/>
      <c r="D3" s="87"/>
      <c r="E3" s="87"/>
      <c r="F3" s="87"/>
      <c r="G3" s="87"/>
      <c r="H3" s="87"/>
      <c r="I3" s="87"/>
    </row>
    <row r="4" spans="1:11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1" ht="25.5" x14ac:dyDescent="0.25">
      <c r="A5" s="114" t="s">
        <v>28</v>
      </c>
      <c r="B5" s="115"/>
      <c r="C5" s="116"/>
      <c r="D5" s="19" t="s">
        <v>29</v>
      </c>
      <c r="E5" s="19" t="s">
        <v>65</v>
      </c>
      <c r="F5" s="20" t="s">
        <v>66</v>
      </c>
      <c r="G5" s="20" t="s">
        <v>67</v>
      </c>
      <c r="H5" s="20" t="s">
        <v>40</v>
      </c>
      <c r="I5" s="20" t="s">
        <v>68</v>
      </c>
    </row>
    <row r="6" spans="1:11" x14ac:dyDescent="0.25">
      <c r="A6" s="111" t="s">
        <v>35</v>
      </c>
      <c r="B6" s="112"/>
      <c r="C6" s="113"/>
      <c r="D6" s="25" t="s">
        <v>36</v>
      </c>
      <c r="E6" s="10"/>
      <c r="F6" s="11"/>
      <c r="G6" s="11"/>
      <c r="H6" s="11"/>
      <c r="I6" s="11"/>
    </row>
    <row r="7" spans="1:11" ht="25.5" x14ac:dyDescent="0.25">
      <c r="A7" s="111" t="s">
        <v>37</v>
      </c>
      <c r="B7" s="112"/>
      <c r="C7" s="113"/>
      <c r="D7" s="25" t="s">
        <v>55</v>
      </c>
      <c r="E7" s="69">
        <f>SUM(E8,E18,E26,E29,E69,E74)</f>
        <v>1597049.7899999996</v>
      </c>
      <c r="F7" s="70">
        <f>SUM(F8,F18,F26,F29,F69,F74)</f>
        <v>1606810.29</v>
      </c>
      <c r="G7" s="70">
        <f>SUM(G8,G18,G26,G29,G39,G49,G59,G69,G74)</f>
        <v>2222804</v>
      </c>
      <c r="H7" s="70">
        <f>SUM(H8,H18,H26,H29,H39,H49,H59,H69,H74)</f>
        <v>2041604</v>
      </c>
      <c r="I7" s="70">
        <f>SUM(I8,I18,I26,I29,I69,I74,I39,P44,I49,I59)</f>
        <v>2041604</v>
      </c>
    </row>
    <row r="8" spans="1:11" ht="30" customHeight="1" x14ac:dyDescent="0.25">
      <c r="A8" s="105" t="s">
        <v>85</v>
      </c>
      <c r="B8" s="106"/>
      <c r="C8" s="107"/>
      <c r="D8" s="39" t="s">
        <v>51</v>
      </c>
      <c r="E8" s="69">
        <f>SUM(E9+E15)</f>
        <v>206272.90999999997</v>
      </c>
      <c r="F8" s="69">
        <f>SUM(F9+F15)</f>
        <v>231034.77000000002</v>
      </c>
      <c r="G8" s="69">
        <f t="shared" ref="G8" si="0">SUM(G9+G15)</f>
        <v>223250</v>
      </c>
      <c r="H8" s="69">
        <f>SUM(H9+H15)</f>
        <v>223250</v>
      </c>
      <c r="I8" s="69">
        <f>SUM(I9+I15)</f>
        <v>223250</v>
      </c>
    </row>
    <row r="9" spans="1:11" x14ac:dyDescent="0.25">
      <c r="A9" s="108">
        <v>3</v>
      </c>
      <c r="B9" s="109"/>
      <c r="C9" s="110"/>
      <c r="D9" s="24" t="s">
        <v>17</v>
      </c>
      <c r="E9" s="66">
        <f>SUM(E10:E14)</f>
        <v>189857.41999999998</v>
      </c>
      <c r="F9" s="66">
        <f>SUM(F10:F14)</f>
        <v>208984.18000000002</v>
      </c>
      <c r="G9" s="66">
        <f t="shared" ref="G9:I9" si="1">SUM(G10:G14)</f>
        <v>199150</v>
      </c>
      <c r="H9" s="66">
        <f t="shared" si="1"/>
        <v>199150</v>
      </c>
      <c r="I9" s="66">
        <f t="shared" si="1"/>
        <v>199150</v>
      </c>
    </row>
    <row r="10" spans="1:11" x14ac:dyDescent="0.25">
      <c r="A10" s="108">
        <v>31</v>
      </c>
      <c r="B10" s="109"/>
      <c r="C10" s="110"/>
      <c r="D10" s="24" t="s">
        <v>18</v>
      </c>
      <c r="E10" s="66">
        <v>25973.68</v>
      </c>
      <c r="F10" s="67">
        <v>26234.38</v>
      </c>
      <c r="G10" s="67">
        <v>37000</v>
      </c>
      <c r="H10" s="67">
        <v>37000</v>
      </c>
      <c r="I10" s="68">
        <v>37000</v>
      </c>
      <c r="K10" s="41"/>
    </row>
    <row r="11" spans="1:11" x14ac:dyDescent="0.25">
      <c r="A11" s="108">
        <v>32</v>
      </c>
      <c r="B11" s="109"/>
      <c r="C11" s="110"/>
      <c r="D11" s="24" t="s">
        <v>30</v>
      </c>
      <c r="E11" s="66">
        <v>163525.10999999999</v>
      </c>
      <c r="F11" s="67">
        <v>182218.91</v>
      </c>
      <c r="G11" s="67">
        <v>161150</v>
      </c>
      <c r="H11" s="67">
        <v>161150</v>
      </c>
      <c r="I11" s="68">
        <v>161150</v>
      </c>
      <c r="K11" s="41"/>
    </row>
    <row r="12" spans="1:11" x14ac:dyDescent="0.25">
      <c r="A12" s="34">
        <v>34</v>
      </c>
      <c r="B12" s="35"/>
      <c r="C12" s="24"/>
      <c r="D12" s="24" t="s">
        <v>48</v>
      </c>
      <c r="E12" s="66">
        <v>358.63</v>
      </c>
      <c r="F12" s="67">
        <v>530.89</v>
      </c>
      <c r="G12" s="67">
        <v>1000</v>
      </c>
      <c r="H12" s="67">
        <v>1000</v>
      </c>
      <c r="I12" s="68">
        <v>1000</v>
      </c>
    </row>
    <row r="13" spans="1:11" ht="29.45" customHeight="1" x14ac:dyDescent="0.25">
      <c r="A13" s="34">
        <v>36</v>
      </c>
      <c r="B13" s="35"/>
      <c r="C13" s="24"/>
      <c r="D13" s="24" t="s">
        <v>57</v>
      </c>
      <c r="E13" s="66"/>
      <c r="F13" s="67"/>
      <c r="G13" s="67">
        <v>0</v>
      </c>
      <c r="H13" s="67"/>
      <c r="I13" s="68"/>
    </row>
    <row r="14" spans="1:11" ht="38.25" x14ac:dyDescent="0.25">
      <c r="A14" s="34">
        <v>37</v>
      </c>
      <c r="B14" s="35"/>
      <c r="C14" s="24"/>
      <c r="D14" s="37" t="s">
        <v>49</v>
      </c>
      <c r="E14" s="66">
        <v>0</v>
      </c>
      <c r="F14" s="67">
        <v>0</v>
      </c>
      <c r="G14" s="67">
        <v>0</v>
      </c>
      <c r="H14" s="67">
        <v>0</v>
      </c>
      <c r="I14" s="68">
        <v>0</v>
      </c>
    </row>
    <row r="15" spans="1:11" ht="25.5" x14ac:dyDescent="0.25">
      <c r="A15" s="108">
        <v>4</v>
      </c>
      <c r="B15" s="109"/>
      <c r="C15" s="110"/>
      <c r="D15" s="24" t="s">
        <v>19</v>
      </c>
      <c r="E15" s="66">
        <f>SUM(E16:E17)</f>
        <v>16415.490000000002</v>
      </c>
      <c r="F15" s="66">
        <f>SUM(F16:F17)</f>
        <v>22050.59</v>
      </c>
      <c r="G15" s="66">
        <f t="shared" ref="G15:I15" si="2">SUM(G16:G17)</f>
        <v>24100</v>
      </c>
      <c r="H15" s="66">
        <f t="shared" si="2"/>
        <v>24100</v>
      </c>
      <c r="I15" s="66">
        <f t="shared" si="2"/>
        <v>24100</v>
      </c>
    </row>
    <row r="16" spans="1:11" ht="25.5" x14ac:dyDescent="0.25">
      <c r="A16" s="108">
        <v>42</v>
      </c>
      <c r="B16" s="109"/>
      <c r="C16" s="110"/>
      <c r="D16" s="24" t="s">
        <v>44</v>
      </c>
      <c r="E16" s="66">
        <v>16415.490000000002</v>
      </c>
      <c r="F16" s="67">
        <v>22050.59</v>
      </c>
      <c r="G16" s="67">
        <v>24100</v>
      </c>
      <c r="H16" s="67">
        <v>24100</v>
      </c>
      <c r="I16" s="68">
        <v>24100</v>
      </c>
    </row>
    <row r="17" spans="1:9" ht="26.25" x14ac:dyDescent="0.25">
      <c r="A17" s="34">
        <v>45</v>
      </c>
      <c r="B17" s="35"/>
      <c r="C17" s="24"/>
      <c r="D17" s="38" t="s">
        <v>50</v>
      </c>
      <c r="E17" s="66">
        <v>0</v>
      </c>
      <c r="F17" s="67">
        <v>0</v>
      </c>
      <c r="G17" s="67">
        <v>0</v>
      </c>
      <c r="H17" s="67">
        <v>0</v>
      </c>
      <c r="I17" s="68">
        <v>0</v>
      </c>
    </row>
    <row r="18" spans="1:9" ht="30.75" customHeight="1" x14ac:dyDescent="0.25">
      <c r="A18" s="105" t="s">
        <v>82</v>
      </c>
      <c r="B18" s="106"/>
      <c r="C18" s="107"/>
      <c r="D18" s="39" t="s">
        <v>52</v>
      </c>
      <c r="E18" s="69">
        <f>SUM(E19+E24)</f>
        <v>10411.35</v>
      </c>
      <c r="F18" s="69">
        <f t="shared" ref="F18:I18" si="3">SUM(F19+F24)</f>
        <v>5308.89</v>
      </c>
      <c r="G18" s="69">
        <f t="shared" si="3"/>
        <v>7108</v>
      </c>
      <c r="H18" s="69">
        <f t="shared" si="3"/>
        <v>7108</v>
      </c>
      <c r="I18" s="69">
        <f t="shared" si="3"/>
        <v>7108</v>
      </c>
    </row>
    <row r="19" spans="1:9" ht="14.25" customHeight="1" x14ac:dyDescent="0.25">
      <c r="A19" s="108">
        <v>3</v>
      </c>
      <c r="B19" s="109"/>
      <c r="C19" s="110"/>
      <c r="D19" s="24" t="s">
        <v>17</v>
      </c>
      <c r="E19" s="66">
        <f>SUM(E20:E23)</f>
        <v>8891.68</v>
      </c>
      <c r="F19" s="66">
        <f t="shared" ref="F19:I19" si="4">SUM(F20:F23)</f>
        <v>5308.89</v>
      </c>
      <c r="G19" s="66">
        <f t="shared" si="4"/>
        <v>7108</v>
      </c>
      <c r="H19" s="66">
        <f t="shared" si="4"/>
        <v>7108</v>
      </c>
      <c r="I19" s="66">
        <f t="shared" si="4"/>
        <v>7108</v>
      </c>
    </row>
    <row r="20" spans="1:9" ht="14.25" customHeight="1" x14ac:dyDescent="0.25">
      <c r="A20" s="108">
        <v>31</v>
      </c>
      <c r="B20" s="109"/>
      <c r="C20" s="110"/>
      <c r="D20" s="24" t="s">
        <v>18</v>
      </c>
      <c r="E20" s="66">
        <v>0</v>
      </c>
      <c r="F20" s="67">
        <v>0</v>
      </c>
      <c r="G20" s="67">
        <v>0</v>
      </c>
      <c r="H20" s="67">
        <v>0</v>
      </c>
      <c r="I20" s="68">
        <v>0</v>
      </c>
    </row>
    <row r="21" spans="1:9" x14ac:dyDescent="0.25">
      <c r="A21" s="108">
        <v>32</v>
      </c>
      <c r="B21" s="109"/>
      <c r="C21" s="110"/>
      <c r="D21" s="24" t="s">
        <v>30</v>
      </c>
      <c r="E21" s="66">
        <v>8891.68</v>
      </c>
      <c r="F21" s="67">
        <v>5308.89</v>
      </c>
      <c r="G21" s="67">
        <v>7108</v>
      </c>
      <c r="H21" s="67">
        <v>7108</v>
      </c>
      <c r="I21" s="68">
        <v>7108</v>
      </c>
    </row>
    <row r="22" spans="1:9" x14ac:dyDescent="0.25">
      <c r="A22" s="34">
        <v>34</v>
      </c>
      <c r="B22" s="35"/>
      <c r="C22" s="24"/>
      <c r="D22" s="24" t="s">
        <v>48</v>
      </c>
      <c r="E22" s="66">
        <v>0</v>
      </c>
      <c r="F22" s="67"/>
      <c r="G22" s="67">
        <v>0</v>
      </c>
      <c r="H22" s="67">
        <v>0</v>
      </c>
      <c r="I22" s="68">
        <v>0</v>
      </c>
    </row>
    <row r="23" spans="1:9" ht="38.25" x14ac:dyDescent="0.25">
      <c r="A23" s="34">
        <v>37</v>
      </c>
      <c r="B23" s="35"/>
      <c r="C23" s="24"/>
      <c r="D23" s="37" t="s">
        <v>49</v>
      </c>
      <c r="E23" s="66">
        <v>0</v>
      </c>
      <c r="F23" s="66"/>
      <c r="G23" s="66">
        <v>0</v>
      </c>
      <c r="H23" s="66">
        <v>0</v>
      </c>
      <c r="I23" s="71">
        <v>0</v>
      </c>
    </row>
    <row r="24" spans="1:9" ht="25.5" x14ac:dyDescent="0.25">
      <c r="A24" s="108">
        <v>4</v>
      </c>
      <c r="B24" s="109"/>
      <c r="C24" s="110"/>
      <c r="D24" s="24" t="s">
        <v>19</v>
      </c>
      <c r="E24" s="66">
        <f>E25</f>
        <v>1519.67</v>
      </c>
      <c r="F24" s="66">
        <v>0</v>
      </c>
      <c r="G24" s="66">
        <v>0</v>
      </c>
      <c r="H24" s="66">
        <f t="shared" ref="H24:I24" si="5">H25</f>
        <v>0</v>
      </c>
      <c r="I24" s="66">
        <f t="shared" si="5"/>
        <v>0</v>
      </c>
    </row>
    <row r="25" spans="1:9" ht="25.5" x14ac:dyDescent="0.25">
      <c r="A25" s="108">
        <v>42</v>
      </c>
      <c r="B25" s="109"/>
      <c r="C25" s="110"/>
      <c r="D25" s="24" t="s">
        <v>44</v>
      </c>
      <c r="E25" s="66">
        <v>1519.67</v>
      </c>
      <c r="F25" s="67">
        <v>0</v>
      </c>
      <c r="G25" s="67">
        <v>0</v>
      </c>
      <c r="H25" s="67">
        <v>0</v>
      </c>
      <c r="I25" s="68">
        <v>0</v>
      </c>
    </row>
    <row r="26" spans="1:9" ht="33.75" customHeight="1" x14ac:dyDescent="0.25">
      <c r="A26" s="108" t="s">
        <v>81</v>
      </c>
      <c r="B26" s="95"/>
      <c r="C26" s="96"/>
      <c r="D26" s="25" t="s">
        <v>112</v>
      </c>
      <c r="E26" s="69">
        <f t="shared" ref="E26:I27" si="6">SUM(E27)</f>
        <v>352.6</v>
      </c>
      <c r="F26" s="69">
        <f t="shared" si="6"/>
        <v>2654.45</v>
      </c>
      <c r="G26" s="69">
        <f t="shared" si="6"/>
        <v>2654</v>
      </c>
      <c r="H26" s="69">
        <f t="shared" si="6"/>
        <v>2654</v>
      </c>
      <c r="I26" s="69">
        <f t="shared" si="6"/>
        <v>2654</v>
      </c>
    </row>
    <row r="27" spans="1:9" x14ac:dyDescent="0.25">
      <c r="A27" s="34">
        <v>3</v>
      </c>
      <c r="B27" s="35"/>
      <c r="C27" s="24"/>
      <c r="D27" s="24" t="s">
        <v>17</v>
      </c>
      <c r="E27" s="66">
        <f>E28</f>
        <v>352.6</v>
      </c>
      <c r="F27" s="66">
        <f t="shared" si="6"/>
        <v>2654.45</v>
      </c>
      <c r="G27" s="66">
        <f t="shared" si="6"/>
        <v>2654</v>
      </c>
      <c r="H27" s="66">
        <f t="shared" si="6"/>
        <v>2654</v>
      </c>
      <c r="I27" s="66">
        <f t="shared" si="6"/>
        <v>2654</v>
      </c>
    </row>
    <row r="28" spans="1:9" x14ac:dyDescent="0.25">
      <c r="A28" s="34">
        <v>32</v>
      </c>
      <c r="B28" s="35"/>
      <c r="C28" s="24"/>
      <c r="D28" s="24" t="s">
        <v>30</v>
      </c>
      <c r="E28" s="66">
        <v>352.6</v>
      </c>
      <c r="F28" s="66">
        <v>2654.45</v>
      </c>
      <c r="G28" s="66">
        <v>2654</v>
      </c>
      <c r="H28" s="66">
        <v>2654</v>
      </c>
      <c r="I28" s="66">
        <v>2654</v>
      </c>
    </row>
    <row r="29" spans="1:9" ht="15" customHeight="1" x14ac:dyDescent="0.25">
      <c r="A29" s="105" t="s">
        <v>80</v>
      </c>
      <c r="B29" s="106"/>
      <c r="C29" s="107"/>
      <c r="D29" s="39" t="s">
        <v>89</v>
      </c>
      <c r="E29" s="69">
        <f>SUM(E30+E37)</f>
        <v>1378489.2599999998</v>
      </c>
      <c r="F29" s="69">
        <f t="shared" ref="F29:I29" si="7">SUM(F30+F37)</f>
        <v>1366484.68</v>
      </c>
      <c r="G29" s="69">
        <f t="shared" si="7"/>
        <v>1770392</v>
      </c>
      <c r="H29" s="69">
        <f t="shared" si="7"/>
        <v>1770392</v>
      </c>
      <c r="I29" s="69">
        <f t="shared" si="7"/>
        <v>1770392</v>
      </c>
    </row>
    <row r="30" spans="1:9" ht="15" customHeight="1" x14ac:dyDescent="0.25">
      <c r="A30" s="108">
        <v>3</v>
      </c>
      <c r="B30" s="109"/>
      <c r="C30" s="110"/>
      <c r="D30" s="24" t="s">
        <v>17</v>
      </c>
      <c r="E30" s="66">
        <f>SUM(E31:E35)</f>
        <v>1374526.1199999999</v>
      </c>
      <c r="F30" s="66">
        <f t="shared" ref="F30" si="8">SUM(F31:F35)</f>
        <v>1355484.68</v>
      </c>
      <c r="G30" s="66">
        <f>SUM(G31:G36)</f>
        <v>1758392</v>
      </c>
      <c r="H30" s="66">
        <v>1758392</v>
      </c>
      <c r="I30" s="66">
        <v>1758392</v>
      </c>
    </row>
    <row r="31" spans="1:9" ht="15" customHeight="1" x14ac:dyDescent="0.25">
      <c r="A31" s="108">
        <v>31</v>
      </c>
      <c r="B31" s="109"/>
      <c r="C31" s="110"/>
      <c r="D31" s="24" t="s">
        <v>18</v>
      </c>
      <c r="E31" s="66">
        <v>1252697.58</v>
      </c>
      <c r="F31" s="67">
        <v>1259393.4099999999</v>
      </c>
      <c r="G31" s="67">
        <v>1577465</v>
      </c>
      <c r="H31" s="67">
        <v>1577465</v>
      </c>
      <c r="I31" s="68">
        <v>1577465</v>
      </c>
    </row>
    <row r="32" spans="1:9" ht="15" customHeight="1" x14ac:dyDescent="0.25">
      <c r="A32" s="108">
        <v>32</v>
      </c>
      <c r="B32" s="109"/>
      <c r="C32" s="110"/>
      <c r="D32" s="24" t="s">
        <v>30</v>
      </c>
      <c r="E32" s="66">
        <v>96388.92</v>
      </c>
      <c r="F32" s="67">
        <v>80098.179999999993</v>
      </c>
      <c r="G32" s="67">
        <v>160800</v>
      </c>
      <c r="H32" s="67">
        <v>160800</v>
      </c>
      <c r="I32" s="68">
        <v>160800</v>
      </c>
    </row>
    <row r="33" spans="1:9" ht="15" customHeight="1" x14ac:dyDescent="0.25">
      <c r="A33" s="34">
        <v>34</v>
      </c>
      <c r="B33" s="35"/>
      <c r="C33" s="24"/>
      <c r="D33" s="24" t="s">
        <v>48</v>
      </c>
      <c r="E33" s="66">
        <v>7400.4</v>
      </c>
      <c r="F33" s="67">
        <v>66.36</v>
      </c>
      <c r="G33" s="67">
        <v>200</v>
      </c>
      <c r="H33" s="67">
        <v>200</v>
      </c>
      <c r="I33" s="68">
        <v>200</v>
      </c>
    </row>
    <row r="34" spans="1:9" ht="33.6" customHeight="1" x14ac:dyDescent="0.25">
      <c r="A34" s="34">
        <v>36</v>
      </c>
      <c r="B34" s="35"/>
      <c r="C34" s="24"/>
      <c r="D34" s="47" t="s">
        <v>57</v>
      </c>
      <c r="E34" s="66">
        <v>0</v>
      </c>
      <c r="F34" s="67">
        <v>0</v>
      </c>
      <c r="G34" s="67">
        <v>0</v>
      </c>
      <c r="H34" s="67">
        <v>0</v>
      </c>
      <c r="I34" s="68">
        <v>0</v>
      </c>
    </row>
    <row r="35" spans="1:9" ht="33.6" customHeight="1" x14ac:dyDescent="0.25">
      <c r="A35" s="34">
        <v>37</v>
      </c>
      <c r="B35" s="35"/>
      <c r="C35" s="24"/>
      <c r="D35" s="37" t="s">
        <v>49</v>
      </c>
      <c r="E35" s="66">
        <v>18039.22</v>
      </c>
      <c r="F35" s="67">
        <v>15926.73</v>
      </c>
      <c r="G35" s="67">
        <v>18927</v>
      </c>
      <c r="H35" s="67">
        <v>15927</v>
      </c>
      <c r="I35" s="68">
        <v>15927</v>
      </c>
    </row>
    <row r="36" spans="1:9" ht="30" customHeight="1" x14ac:dyDescent="0.25">
      <c r="A36" s="34">
        <v>38</v>
      </c>
      <c r="B36" s="35"/>
      <c r="C36" s="24"/>
      <c r="D36" s="52" t="s">
        <v>79</v>
      </c>
      <c r="E36" s="66"/>
      <c r="F36" s="66"/>
      <c r="G36" s="66">
        <v>1000</v>
      </c>
      <c r="H36" s="66">
        <v>1000</v>
      </c>
      <c r="I36" s="71">
        <v>1000</v>
      </c>
    </row>
    <row r="37" spans="1:9" ht="25.5" x14ac:dyDescent="0.25">
      <c r="A37" s="108">
        <v>4</v>
      </c>
      <c r="B37" s="109"/>
      <c r="C37" s="110"/>
      <c r="D37" s="24" t="s">
        <v>19</v>
      </c>
      <c r="E37" s="66">
        <f>E38</f>
        <v>3963.14</v>
      </c>
      <c r="F37" s="66">
        <f t="shared" ref="F37:I37" si="9">F38</f>
        <v>11000</v>
      </c>
      <c r="G37" s="66">
        <f t="shared" si="9"/>
        <v>12000</v>
      </c>
      <c r="H37" s="66">
        <f t="shared" si="9"/>
        <v>12000</v>
      </c>
      <c r="I37" s="66">
        <f t="shared" si="9"/>
        <v>12000</v>
      </c>
    </row>
    <row r="38" spans="1:9" ht="25.5" x14ac:dyDescent="0.25">
      <c r="A38" s="108">
        <v>42</v>
      </c>
      <c r="B38" s="109"/>
      <c r="C38" s="110"/>
      <c r="D38" s="24" t="s">
        <v>44</v>
      </c>
      <c r="E38" s="66">
        <v>3963.14</v>
      </c>
      <c r="F38" s="67">
        <v>11000</v>
      </c>
      <c r="G38" s="67">
        <v>12000</v>
      </c>
      <c r="H38" s="67">
        <v>12000</v>
      </c>
      <c r="I38" s="68">
        <v>12000</v>
      </c>
    </row>
    <row r="39" spans="1:9" x14ac:dyDescent="0.25">
      <c r="A39" s="105" t="s">
        <v>80</v>
      </c>
      <c r="B39" s="106"/>
      <c r="C39" s="107"/>
      <c r="D39" s="39" t="s">
        <v>88</v>
      </c>
      <c r="E39" s="69">
        <f>SUM(E40+E47)</f>
        <v>0</v>
      </c>
      <c r="F39" s="69">
        <f t="shared" ref="F39:I39" si="10">SUM(F40+F47)</f>
        <v>0</v>
      </c>
      <c r="G39" s="69">
        <f t="shared" si="10"/>
        <v>2500</v>
      </c>
      <c r="H39" s="69">
        <f t="shared" si="10"/>
        <v>2500</v>
      </c>
      <c r="I39" s="69">
        <f t="shared" si="10"/>
        <v>2500</v>
      </c>
    </row>
    <row r="40" spans="1:9" x14ac:dyDescent="0.25">
      <c r="A40" s="108">
        <v>3</v>
      </c>
      <c r="B40" s="109"/>
      <c r="C40" s="110"/>
      <c r="D40" s="24" t="s">
        <v>17</v>
      </c>
      <c r="E40" s="66">
        <f>SUM(E41:E45)</f>
        <v>0</v>
      </c>
      <c r="F40" s="66">
        <v>0</v>
      </c>
      <c r="G40" s="66">
        <f>SUM(G41:G46)</f>
        <v>2500</v>
      </c>
      <c r="H40" s="66">
        <f>SUM(H41:H46)</f>
        <v>2500</v>
      </c>
      <c r="I40" s="66">
        <f>SUM(I41:I46)</f>
        <v>2500</v>
      </c>
    </row>
    <row r="41" spans="1:9" x14ac:dyDescent="0.25">
      <c r="A41" s="108">
        <v>31</v>
      </c>
      <c r="B41" s="109"/>
      <c r="C41" s="110"/>
      <c r="D41" s="24" t="s">
        <v>18</v>
      </c>
      <c r="E41" s="66">
        <v>0</v>
      </c>
      <c r="F41" s="67">
        <v>0</v>
      </c>
      <c r="G41" s="67">
        <v>0</v>
      </c>
      <c r="H41" s="67">
        <v>0</v>
      </c>
      <c r="I41" s="68">
        <v>0</v>
      </c>
    </row>
    <row r="42" spans="1:9" x14ac:dyDescent="0.25">
      <c r="A42" s="108">
        <v>32</v>
      </c>
      <c r="B42" s="109"/>
      <c r="C42" s="110"/>
      <c r="D42" s="24" t="s">
        <v>30</v>
      </c>
      <c r="E42" s="66">
        <v>0</v>
      </c>
      <c r="F42" s="67">
        <v>0</v>
      </c>
      <c r="G42" s="67">
        <v>2500</v>
      </c>
      <c r="H42" s="67">
        <v>2500</v>
      </c>
      <c r="I42" s="68">
        <v>2500</v>
      </c>
    </row>
    <row r="43" spans="1:9" x14ac:dyDescent="0.25">
      <c r="A43" s="34">
        <v>34</v>
      </c>
      <c r="B43" s="35"/>
      <c r="C43" s="24"/>
      <c r="D43" s="24" t="s">
        <v>48</v>
      </c>
      <c r="E43" s="66">
        <v>0</v>
      </c>
      <c r="F43" s="67">
        <v>0</v>
      </c>
      <c r="G43" s="67">
        <v>0</v>
      </c>
      <c r="H43" s="67">
        <v>0</v>
      </c>
      <c r="I43" s="68">
        <v>0</v>
      </c>
    </row>
    <row r="44" spans="1:9" ht="25.5" x14ac:dyDescent="0.25">
      <c r="A44" s="34">
        <v>36</v>
      </c>
      <c r="B44" s="35"/>
      <c r="C44" s="24"/>
      <c r="D44" s="47" t="s">
        <v>57</v>
      </c>
      <c r="E44" s="66">
        <v>0</v>
      </c>
      <c r="F44" s="67">
        <v>0</v>
      </c>
      <c r="G44" s="67">
        <v>0</v>
      </c>
      <c r="H44" s="67">
        <v>0</v>
      </c>
      <c r="I44" s="68">
        <v>0</v>
      </c>
    </row>
    <row r="45" spans="1:9" ht="38.25" x14ac:dyDescent="0.25">
      <c r="A45" s="34">
        <v>37</v>
      </c>
      <c r="B45" s="35"/>
      <c r="C45" s="24"/>
      <c r="D45" s="37" t="s">
        <v>49</v>
      </c>
      <c r="E45" s="66">
        <v>0</v>
      </c>
      <c r="F45" s="67">
        <v>0</v>
      </c>
      <c r="G45" s="67">
        <v>0</v>
      </c>
      <c r="H45" s="67">
        <v>0</v>
      </c>
      <c r="I45" s="68">
        <v>0</v>
      </c>
    </row>
    <row r="46" spans="1:9" x14ac:dyDescent="0.25">
      <c r="A46" s="34">
        <v>38</v>
      </c>
      <c r="B46" s="35"/>
      <c r="C46" s="24"/>
      <c r="D46" s="52" t="s">
        <v>79</v>
      </c>
      <c r="E46" s="66"/>
      <c r="F46" s="66"/>
      <c r="G46" s="66"/>
      <c r="H46" s="66"/>
      <c r="I46" s="71"/>
    </row>
    <row r="47" spans="1:9" ht="25.5" x14ac:dyDescent="0.25">
      <c r="A47" s="108">
        <v>4</v>
      </c>
      <c r="B47" s="109"/>
      <c r="C47" s="110"/>
      <c r="D47" s="24" t="s">
        <v>19</v>
      </c>
      <c r="E47" s="66">
        <f>E48</f>
        <v>0</v>
      </c>
      <c r="F47" s="66">
        <f t="shared" ref="F47:I47" si="11">F48</f>
        <v>0</v>
      </c>
      <c r="G47" s="66">
        <f t="shared" si="11"/>
        <v>0</v>
      </c>
      <c r="H47" s="66">
        <f t="shared" si="11"/>
        <v>0</v>
      </c>
      <c r="I47" s="66">
        <f t="shared" si="11"/>
        <v>0</v>
      </c>
    </row>
    <row r="48" spans="1:9" ht="25.5" x14ac:dyDescent="0.25">
      <c r="A48" s="108">
        <v>42</v>
      </c>
      <c r="B48" s="109"/>
      <c r="C48" s="110"/>
      <c r="D48" s="24" t="s">
        <v>44</v>
      </c>
      <c r="E48" s="66">
        <v>0</v>
      </c>
      <c r="F48" s="67">
        <v>0</v>
      </c>
      <c r="G48" s="67">
        <v>0</v>
      </c>
      <c r="H48" s="67">
        <v>0</v>
      </c>
      <c r="I48" s="68">
        <v>0</v>
      </c>
    </row>
    <row r="49" spans="1:9" ht="25.5" x14ac:dyDescent="0.25">
      <c r="A49" s="105" t="s">
        <v>86</v>
      </c>
      <c r="B49" s="106"/>
      <c r="C49" s="107"/>
      <c r="D49" s="39" t="s">
        <v>90</v>
      </c>
      <c r="E49" s="69">
        <f>SUM(E50+E57)</f>
        <v>135229.70000000001</v>
      </c>
      <c r="F49" s="69">
        <f t="shared" ref="F49:I49" si="12">SUM(F50+F57)</f>
        <v>583388.68000000005</v>
      </c>
      <c r="G49" s="69">
        <f t="shared" si="12"/>
        <v>181200</v>
      </c>
      <c r="H49" s="69">
        <f t="shared" si="12"/>
        <v>0</v>
      </c>
      <c r="I49" s="69">
        <f t="shared" si="12"/>
        <v>0</v>
      </c>
    </row>
    <row r="50" spans="1:9" x14ac:dyDescent="0.25">
      <c r="A50" s="108">
        <v>3</v>
      </c>
      <c r="B50" s="109"/>
      <c r="C50" s="110"/>
      <c r="D50" s="24" t="s">
        <v>17</v>
      </c>
      <c r="E50" s="66">
        <f>SUM(E51:E55)</f>
        <v>108117.12</v>
      </c>
      <c r="F50" s="66">
        <f t="shared" ref="F50:I50" si="13">SUM(F51:F55)</f>
        <v>299361.90000000002</v>
      </c>
      <c r="G50" s="66">
        <f>SUM(G51:G56)</f>
        <v>173200</v>
      </c>
      <c r="H50" s="66">
        <f t="shared" si="13"/>
        <v>0</v>
      </c>
      <c r="I50" s="66">
        <f t="shared" si="13"/>
        <v>0</v>
      </c>
    </row>
    <row r="51" spans="1:9" x14ac:dyDescent="0.25">
      <c r="A51" s="108">
        <v>31</v>
      </c>
      <c r="B51" s="109"/>
      <c r="C51" s="110"/>
      <c r="D51" s="24" t="s">
        <v>18</v>
      </c>
      <c r="E51" s="66">
        <v>0</v>
      </c>
      <c r="F51" s="67">
        <v>0</v>
      </c>
      <c r="G51" s="67">
        <v>0</v>
      </c>
      <c r="H51" s="67">
        <v>0</v>
      </c>
      <c r="I51" s="68">
        <v>0</v>
      </c>
    </row>
    <row r="52" spans="1:9" x14ac:dyDescent="0.25">
      <c r="A52" s="108">
        <v>32</v>
      </c>
      <c r="B52" s="109"/>
      <c r="C52" s="110"/>
      <c r="D52" s="24" t="s">
        <v>30</v>
      </c>
      <c r="E52" s="66">
        <v>71687.649999999994</v>
      </c>
      <c r="F52" s="67">
        <v>152636.85</v>
      </c>
      <c r="G52" s="67">
        <v>46100</v>
      </c>
      <c r="H52" s="67">
        <v>0</v>
      </c>
      <c r="I52" s="68">
        <v>0</v>
      </c>
    </row>
    <row r="53" spans="1:9" x14ac:dyDescent="0.25">
      <c r="A53" s="34">
        <v>34</v>
      </c>
      <c r="B53" s="35"/>
      <c r="C53" s="24"/>
      <c r="D53" s="24" t="s">
        <v>48</v>
      </c>
      <c r="E53" s="66">
        <v>34.47</v>
      </c>
      <c r="F53" s="67">
        <v>66.36</v>
      </c>
      <c r="G53" s="67">
        <v>100</v>
      </c>
      <c r="H53" s="67">
        <v>0</v>
      </c>
      <c r="I53" s="68">
        <v>0</v>
      </c>
    </row>
    <row r="54" spans="1:9" ht="25.5" x14ac:dyDescent="0.25">
      <c r="A54" s="34">
        <v>36</v>
      </c>
      <c r="B54" s="35"/>
      <c r="C54" s="24"/>
      <c r="D54" s="47" t="s">
        <v>57</v>
      </c>
      <c r="E54" s="66">
        <v>36395</v>
      </c>
      <c r="F54" s="67">
        <v>146658.69</v>
      </c>
      <c r="G54" s="67">
        <v>60000</v>
      </c>
      <c r="H54" s="67">
        <v>0</v>
      </c>
      <c r="I54" s="68">
        <v>0</v>
      </c>
    </row>
    <row r="55" spans="1:9" ht="38.25" x14ac:dyDescent="0.25">
      <c r="A55" s="34">
        <v>37</v>
      </c>
      <c r="B55" s="35"/>
      <c r="C55" s="24"/>
      <c r="D55" s="37" t="s">
        <v>49</v>
      </c>
      <c r="E55" s="66">
        <v>0</v>
      </c>
      <c r="F55" s="67">
        <v>0</v>
      </c>
      <c r="G55" s="67">
        <v>0</v>
      </c>
      <c r="H55" s="67">
        <v>0</v>
      </c>
      <c r="I55" s="68">
        <v>0</v>
      </c>
    </row>
    <row r="56" spans="1:9" x14ac:dyDescent="0.25">
      <c r="A56" s="34">
        <v>38</v>
      </c>
      <c r="B56" s="35"/>
      <c r="C56" s="24"/>
      <c r="D56" s="52" t="s">
        <v>79</v>
      </c>
      <c r="E56" s="66"/>
      <c r="F56" s="66"/>
      <c r="G56" s="66">
        <v>67000</v>
      </c>
      <c r="H56" s="66">
        <v>0</v>
      </c>
      <c r="I56" s="71">
        <v>0</v>
      </c>
    </row>
    <row r="57" spans="1:9" ht="25.5" x14ac:dyDescent="0.25">
      <c r="A57" s="108">
        <v>4</v>
      </c>
      <c r="B57" s="109"/>
      <c r="C57" s="110"/>
      <c r="D57" s="24" t="s">
        <v>19</v>
      </c>
      <c r="E57" s="66">
        <f>E58</f>
        <v>27112.58</v>
      </c>
      <c r="F57" s="66">
        <f t="shared" ref="F57:I57" si="14">F58</f>
        <v>284026.78000000003</v>
      </c>
      <c r="G57" s="66">
        <f t="shared" si="14"/>
        <v>8000</v>
      </c>
      <c r="H57" s="66">
        <f t="shared" si="14"/>
        <v>0</v>
      </c>
      <c r="I57" s="66">
        <f t="shared" si="14"/>
        <v>0</v>
      </c>
    </row>
    <row r="58" spans="1:9" ht="25.5" x14ac:dyDescent="0.25">
      <c r="A58" s="108">
        <v>42</v>
      </c>
      <c r="B58" s="109"/>
      <c r="C58" s="110"/>
      <c r="D58" s="24" t="s">
        <v>44</v>
      </c>
      <c r="E58" s="66">
        <v>27112.58</v>
      </c>
      <c r="F58" s="67">
        <v>284026.78000000003</v>
      </c>
      <c r="G58" s="67">
        <v>8000</v>
      </c>
      <c r="H58" s="67">
        <v>0</v>
      </c>
      <c r="I58" s="68">
        <v>0</v>
      </c>
    </row>
    <row r="59" spans="1:9" x14ac:dyDescent="0.25">
      <c r="A59" s="105" t="s">
        <v>87</v>
      </c>
      <c r="B59" s="106"/>
      <c r="C59" s="107"/>
      <c r="D59" s="39" t="s">
        <v>91</v>
      </c>
      <c r="E59" s="69">
        <f>SUM(E60+E67)</f>
        <v>25030.039999999997</v>
      </c>
      <c r="F59" s="69">
        <f t="shared" ref="F59:I59" si="15">SUM(F60+F67)</f>
        <v>20000</v>
      </c>
      <c r="G59" s="69">
        <f t="shared" si="15"/>
        <v>35000</v>
      </c>
      <c r="H59" s="69">
        <f>SUM(H60+H67)</f>
        <v>35000</v>
      </c>
      <c r="I59" s="69">
        <f t="shared" si="15"/>
        <v>35000</v>
      </c>
    </row>
    <row r="60" spans="1:9" x14ac:dyDescent="0.25">
      <c r="A60" s="108">
        <v>3</v>
      </c>
      <c r="B60" s="109"/>
      <c r="C60" s="110"/>
      <c r="D60" s="24" t="s">
        <v>17</v>
      </c>
      <c r="E60" s="66">
        <f t="shared" ref="E60:I60" si="16">SUM(E61:E65)</f>
        <v>25030.039999999997</v>
      </c>
      <c r="F60" s="66">
        <f t="shared" si="16"/>
        <v>20000</v>
      </c>
      <c r="G60" s="66">
        <f t="shared" si="16"/>
        <v>35000</v>
      </c>
      <c r="H60" s="66">
        <f t="shared" si="16"/>
        <v>35000</v>
      </c>
      <c r="I60" s="66">
        <f t="shared" si="16"/>
        <v>35000</v>
      </c>
    </row>
    <row r="61" spans="1:9" x14ac:dyDescent="0.25">
      <c r="A61" s="108">
        <v>31</v>
      </c>
      <c r="B61" s="109"/>
      <c r="C61" s="110"/>
      <c r="D61" s="24" t="s">
        <v>18</v>
      </c>
      <c r="E61" s="66">
        <v>0</v>
      </c>
      <c r="F61" s="67">
        <v>0</v>
      </c>
      <c r="G61" s="67">
        <v>0</v>
      </c>
      <c r="H61" s="67">
        <v>0</v>
      </c>
      <c r="I61" s="68">
        <v>0</v>
      </c>
    </row>
    <row r="62" spans="1:9" x14ac:dyDescent="0.25">
      <c r="A62" s="108">
        <v>32</v>
      </c>
      <c r="B62" s="109"/>
      <c r="C62" s="110"/>
      <c r="D62" s="24" t="s">
        <v>30</v>
      </c>
      <c r="E62" s="66">
        <v>25026.85</v>
      </c>
      <c r="F62" s="67">
        <v>20000</v>
      </c>
      <c r="G62" s="67">
        <v>35000</v>
      </c>
      <c r="H62" s="67">
        <v>35000</v>
      </c>
      <c r="I62" s="68">
        <v>35000</v>
      </c>
    </row>
    <row r="63" spans="1:9" x14ac:dyDescent="0.25">
      <c r="A63" s="34">
        <v>34</v>
      </c>
      <c r="B63" s="35"/>
      <c r="C63" s="24"/>
      <c r="D63" s="24" t="s">
        <v>48</v>
      </c>
      <c r="E63" s="66">
        <v>3.19</v>
      </c>
      <c r="F63" s="67">
        <v>0</v>
      </c>
      <c r="G63" s="67">
        <v>0</v>
      </c>
      <c r="H63" s="67">
        <v>0</v>
      </c>
      <c r="I63" s="68">
        <v>0</v>
      </c>
    </row>
    <row r="64" spans="1:9" ht="25.5" x14ac:dyDescent="0.25">
      <c r="A64" s="34">
        <v>36</v>
      </c>
      <c r="B64" s="35"/>
      <c r="C64" s="24"/>
      <c r="D64" s="47" t="s">
        <v>57</v>
      </c>
      <c r="E64" s="66">
        <v>0</v>
      </c>
      <c r="F64" s="67">
        <v>0</v>
      </c>
      <c r="G64" s="67">
        <v>0</v>
      </c>
      <c r="H64" s="67">
        <v>0</v>
      </c>
      <c r="I64" s="68">
        <v>0</v>
      </c>
    </row>
    <row r="65" spans="1:9" ht="38.25" x14ac:dyDescent="0.25">
      <c r="A65" s="34">
        <v>37</v>
      </c>
      <c r="B65" s="35"/>
      <c r="C65" s="24"/>
      <c r="D65" s="37" t="s">
        <v>49</v>
      </c>
      <c r="E65" s="66">
        <v>0</v>
      </c>
      <c r="F65" s="67">
        <v>0</v>
      </c>
      <c r="G65" s="67">
        <v>0</v>
      </c>
      <c r="H65" s="67">
        <v>0</v>
      </c>
      <c r="I65" s="68">
        <v>0</v>
      </c>
    </row>
    <row r="66" spans="1:9" x14ac:dyDescent="0.25">
      <c r="A66" s="34">
        <v>38</v>
      </c>
      <c r="B66" s="35"/>
      <c r="C66" s="24"/>
      <c r="D66" s="52" t="s">
        <v>79</v>
      </c>
      <c r="E66" s="66"/>
      <c r="F66" s="66">
        <v>0</v>
      </c>
      <c r="G66" s="66">
        <v>0</v>
      </c>
      <c r="H66" s="66">
        <v>0</v>
      </c>
      <c r="I66" s="71"/>
    </row>
    <row r="67" spans="1:9" ht="25.5" x14ac:dyDescent="0.25">
      <c r="A67" s="108">
        <v>4</v>
      </c>
      <c r="B67" s="109"/>
      <c r="C67" s="110"/>
      <c r="D67" s="24" t="s">
        <v>19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</row>
    <row r="68" spans="1:9" ht="25.5" x14ac:dyDescent="0.25">
      <c r="A68" s="108">
        <v>42</v>
      </c>
      <c r="B68" s="109"/>
      <c r="C68" s="110"/>
      <c r="D68" s="24" t="s">
        <v>44</v>
      </c>
      <c r="E68" s="66">
        <v>0</v>
      </c>
      <c r="F68" s="67">
        <v>0</v>
      </c>
      <c r="G68" s="67">
        <v>0</v>
      </c>
      <c r="H68" s="67">
        <v>0</v>
      </c>
      <c r="I68" s="68">
        <v>0</v>
      </c>
    </row>
    <row r="69" spans="1:9" ht="19.899999999999999" customHeight="1" x14ac:dyDescent="0.25">
      <c r="A69" s="105" t="s">
        <v>83</v>
      </c>
      <c r="B69" s="106"/>
      <c r="C69" s="107"/>
      <c r="D69" s="39" t="s">
        <v>58</v>
      </c>
      <c r="E69" s="69">
        <f>SUM(E70+E72)</f>
        <v>1134.6300000000001</v>
      </c>
      <c r="F69" s="69">
        <f t="shared" ref="F69:I69" si="17">SUM(F70+F72)</f>
        <v>0</v>
      </c>
      <c r="G69" s="69">
        <f t="shared" si="17"/>
        <v>0</v>
      </c>
      <c r="H69" s="69">
        <f t="shared" si="17"/>
        <v>0</v>
      </c>
      <c r="I69" s="69">
        <f t="shared" si="17"/>
        <v>0</v>
      </c>
    </row>
    <row r="70" spans="1:9" x14ac:dyDescent="0.25">
      <c r="A70" s="108">
        <v>3</v>
      </c>
      <c r="B70" s="109"/>
      <c r="C70" s="110"/>
      <c r="D70" s="24" t="s">
        <v>17</v>
      </c>
      <c r="E70" s="66">
        <f>E71</f>
        <v>1134.6300000000001</v>
      </c>
      <c r="F70" s="66">
        <f t="shared" ref="F70:I70" si="18">F71</f>
        <v>0</v>
      </c>
      <c r="G70" s="66">
        <f t="shared" si="18"/>
        <v>0</v>
      </c>
      <c r="H70" s="66">
        <f t="shared" si="18"/>
        <v>0</v>
      </c>
      <c r="I70" s="66">
        <f t="shared" si="18"/>
        <v>0</v>
      </c>
    </row>
    <row r="71" spans="1:9" x14ac:dyDescent="0.25">
      <c r="A71" s="108">
        <v>32</v>
      </c>
      <c r="B71" s="109"/>
      <c r="C71" s="110"/>
      <c r="D71" s="24" t="s">
        <v>30</v>
      </c>
      <c r="E71" s="66">
        <v>1134.6300000000001</v>
      </c>
      <c r="F71" s="67">
        <v>0</v>
      </c>
      <c r="G71" s="67">
        <v>0</v>
      </c>
      <c r="H71" s="67">
        <v>0</v>
      </c>
      <c r="I71" s="68">
        <v>0</v>
      </c>
    </row>
    <row r="72" spans="1:9" ht="25.5" x14ac:dyDescent="0.25">
      <c r="A72" s="108">
        <v>4</v>
      </c>
      <c r="B72" s="109"/>
      <c r="C72" s="110"/>
      <c r="D72" s="24" t="s">
        <v>19</v>
      </c>
      <c r="E72" s="66">
        <f>E73</f>
        <v>0</v>
      </c>
      <c r="F72" s="66">
        <f t="shared" ref="F72:I72" si="19">F73</f>
        <v>0</v>
      </c>
      <c r="G72" s="66">
        <f t="shared" si="19"/>
        <v>0</v>
      </c>
      <c r="H72" s="66">
        <f t="shared" si="19"/>
        <v>0</v>
      </c>
      <c r="I72" s="66">
        <f t="shared" si="19"/>
        <v>0</v>
      </c>
    </row>
    <row r="73" spans="1:9" ht="25.5" x14ac:dyDescent="0.25">
      <c r="A73" s="108">
        <v>42</v>
      </c>
      <c r="B73" s="109"/>
      <c r="C73" s="110"/>
      <c r="D73" s="24" t="s">
        <v>44</v>
      </c>
      <c r="E73" s="66">
        <v>0</v>
      </c>
      <c r="F73" s="67">
        <v>0</v>
      </c>
      <c r="G73" s="67">
        <v>0</v>
      </c>
      <c r="H73" s="67">
        <v>0</v>
      </c>
      <c r="I73" s="68">
        <v>0</v>
      </c>
    </row>
    <row r="74" spans="1:9" ht="27.6" customHeight="1" x14ac:dyDescent="0.25">
      <c r="A74" s="105" t="s">
        <v>84</v>
      </c>
      <c r="B74" s="106"/>
      <c r="C74" s="107"/>
      <c r="D74" s="39" t="s">
        <v>53</v>
      </c>
      <c r="E74" s="69">
        <f>SUM(E76)</f>
        <v>389.04</v>
      </c>
      <c r="F74" s="69">
        <f>SUM(F76)</f>
        <v>1327.5</v>
      </c>
      <c r="G74" s="69">
        <f>SUM(G76)</f>
        <v>700</v>
      </c>
      <c r="H74" s="69">
        <f>SUM(H76)</f>
        <v>700</v>
      </c>
      <c r="I74" s="69">
        <f>SUM(I76)</f>
        <v>700</v>
      </c>
    </row>
    <row r="75" spans="1:9" ht="22.15" customHeight="1" x14ac:dyDescent="0.25">
      <c r="A75" s="42">
        <v>3</v>
      </c>
      <c r="B75" s="43"/>
      <c r="C75" s="44"/>
      <c r="D75" s="24" t="s">
        <v>17</v>
      </c>
      <c r="E75" s="69"/>
      <c r="F75" s="66">
        <v>0</v>
      </c>
      <c r="G75" s="66">
        <v>0</v>
      </c>
      <c r="H75" s="66">
        <v>0</v>
      </c>
      <c r="I75" s="66">
        <v>0</v>
      </c>
    </row>
    <row r="76" spans="1:9" ht="18.600000000000001" customHeight="1" x14ac:dyDescent="0.25">
      <c r="A76" s="105">
        <v>32</v>
      </c>
      <c r="B76" s="95"/>
      <c r="C76" s="96"/>
      <c r="D76" s="46" t="s">
        <v>30</v>
      </c>
      <c r="E76" s="66">
        <v>389.04</v>
      </c>
      <c r="F76" s="66">
        <v>1327.5</v>
      </c>
      <c r="G76" s="66">
        <v>700</v>
      </c>
      <c r="H76" s="66">
        <v>700</v>
      </c>
      <c r="I76" s="66">
        <v>700</v>
      </c>
    </row>
    <row r="77" spans="1:9" ht="25.5" x14ac:dyDescent="0.25">
      <c r="A77" s="108">
        <v>4</v>
      </c>
      <c r="B77" s="109"/>
      <c r="C77" s="110"/>
      <c r="D77" s="24" t="s">
        <v>19</v>
      </c>
      <c r="E77" s="66">
        <f>E78</f>
        <v>0</v>
      </c>
      <c r="F77" s="66">
        <f t="shared" ref="F77:I77" si="20">F78</f>
        <v>0</v>
      </c>
      <c r="G77" s="66">
        <f t="shared" si="20"/>
        <v>0</v>
      </c>
      <c r="H77" s="66">
        <f t="shared" si="20"/>
        <v>0</v>
      </c>
      <c r="I77" s="66">
        <f t="shared" si="20"/>
        <v>0</v>
      </c>
    </row>
    <row r="78" spans="1:9" ht="25.5" x14ac:dyDescent="0.25">
      <c r="A78" s="108">
        <v>42</v>
      </c>
      <c r="B78" s="109"/>
      <c r="C78" s="110"/>
      <c r="D78" s="24" t="s">
        <v>44</v>
      </c>
      <c r="E78" s="66">
        <v>0</v>
      </c>
      <c r="F78" s="67">
        <v>0</v>
      </c>
      <c r="G78" s="67">
        <v>0</v>
      </c>
      <c r="H78" s="67">
        <v>0</v>
      </c>
      <c r="I78" s="68">
        <v>0</v>
      </c>
    </row>
  </sheetData>
  <mergeCells count="51">
    <mergeCell ref="A62:C62"/>
    <mergeCell ref="A67:C67"/>
    <mergeCell ref="A68:C68"/>
    <mergeCell ref="A57:C57"/>
    <mergeCell ref="A58:C58"/>
    <mergeCell ref="A59:C59"/>
    <mergeCell ref="A60:C60"/>
    <mergeCell ref="A61:C61"/>
    <mergeCell ref="A48:C48"/>
    <mergeCell ref="A49:C49"/>
    <mergeCell ref="A50:C50"/>
    <mergeCell ref="A51:C51"/>
    <mergeCell ref="A52:C52"/>
    <mergeCell ref="A26:C26"/>
    <mergeCell ref="A29:C29"/>
    <mergeCell ref="A30:C30"/>
    <mergeCell ref="A31:C31"/>
    <mergeCell ref="A32:C32"/>
    <mergeCell ref="A37:C37"/>
    <mergeCell ref="A38:C38"/>
    <mergeCell ref="A77:C77"/>
    <mergeCell ref="A78:C78"/>
    <mergeCell ref="A72:C72"/>
    <mergeCell ref="A69:C69"/>
    <mergeCell ref="A70:C70"/>
    <mergeCell ref="A71:C71"/>
    <mergeCell ref="A74:C74"/>
    <mergeCell ref="A73:C73"/>
    <mergeCell ref="A76:C76"/>
    <mergeCell ref="A39:C39"/>
    <mergeCell ref="A40:C40"/>
    <mergeCell ref="A41:C41"/>
    <mergeCell ref="A42:C42"/>
    <mergeCell ref="A47:C47"/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25:C25"/>
    <mergeCell ref="A18:C18"/>
    <mergeCell ref="A19:C19"/>
    <mergeCell ref="A20:C20"/>
    <mergeCell ref="A21:C21"/>
    <mergeCell ref="A15:C15"/>
    <mergeCell ref="A16:C16"/>
    <mergeCell ref="A24:C24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dragan markovic</cp:lastModifiedBy>
  <cp:lastPrinted>2023-12-18T12:49:26Z</cp:lastPrinted>
  <dcterms:created xsi:type="dcterms:W3CDTF">2022-08-12T12:51:27Z</dcterms:created>
  <dcterms:modified xsi:type="dcterms:W3CDTF">2023-12-18T12:59:13Z</dcterms:modified>
</cp:coreProperties>
</file>